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9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Final" sheetId="10" r:id="rId10"/>
  </sheets>
  <definedNames>
    <definedName name="_xlnm.Print_Area" localSheetId="9">'Final'!$A$3:$S$94</definedName>
  </definedNames>
  <calcPr fullCalcOnLoad="1"/>
</workbook>
</file>

<file path=xl/sharedStrings.xml><?xml version="1.0" encoding="utf-8"?>
<sst xmlns="http://schemas.openxmlformats.org/spreadsheetml/2006/main" count="1466" uniqueCount="259">
  <si>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</si>
  <si>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</si>
  <si>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</si>
  <si>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</si>
  <si>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</si>
  <si>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</si>
  <si>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</si>
  <si>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</si>
  <si>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</si>
  <si>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</si>
  <si>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</si>
  <si>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</si>
  <si>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</si>
  <si>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</si>
  <si>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</si>
  <si>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</si>
  <si>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</si>
  <si>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</si>
  <si>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</si>
  <si>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</si>
  <si>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</si>
  <si>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</si>
  <si>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</si>
  <si>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</si>
  <si>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</si>
  <si>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</si>
  <si>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</si>
  <si>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Best Time</t>
  </si>
  <si>
    <t>Best 4 times</t>
  </si>
  <si>
    <t>POSN</t>
  </si>
  <si>
    <t>Time</t>
  </si>
  <si>
    <t>POSITION</t>
  </si>
  <si>
    <t>Peter Brown</t>
  </si>
  <si>
    <t>Julie Lemin</t>
  </si>
  <si>
    <t>Ralph Dickinson</t>
  </si>
  <si>
    <t>Davina Lonsdale</t>
  </si>
  <si>
    <t>Richard Shillinglaw</t>
  </si>
  <si>
    <t>Steve Gillespie</t>
  </si>
  <si>
    <t>Ron Ingram</t>
  </si>
  <si>
    <t>Aynsley Herron</t>
  </si>
  <si>
    <t>Heather Christopher</t>
  </si>
  <si>
    <t>Mark Nicholson</t>
  </si>
  <si>
    <t>Heather Barrass</t>
  </si>
  <si>
    <t>Name</t>
  </si>
  <si>
    <t>Team Code</t>
  </si>
  <si>
    <t>TEAM</t>
  </si>
  <si>
    <t>CODE</t>
  </si>
  <si>
    <t>Ian Baxter</t>
  </si>
  <si>
    <t>Sam Dodd</t>
  </si>
  <si>
    <t>Terry McCabe</t>
  </si>
  <si>
    <t>Handicap</t>
  </si>
  <si>
    <t>Fastest Times</t>
  </si>
  <si>
    <t>THE BROONS (TB)</t>
  </si>
  <si>
    <t>McCABES MAFIA (MM)</t>
  </si>
  <si>
    <t>R n R (RR)</t>
  </si>
  <si>
    <t>RUN DMC (RD)</t>
  </si>
  <si>
    <t>Kevin Freeman</t>
  </si>
  <si>
    <t>GOT THE RUNS(GT)</t>
  </si>
  <si>
    <t>Louise Rawlinson</t>
  </si>
  <si>
    <t>POINTS</t>
  </si>
  <si>
    <t>Best 4</t>
  </si>
  <si>
    <t>David Potts</t>
  </si>
  <si>
    <t>CHARLIE'S ANGELS (CA)</t>
  </si>
  <si>
    <t>Charlie Hedley</t>
  </si>
  <si>
    <t>FRENCH &amp; SAUNTERERS (FS)</t>
  </si>
  <si>
    <t>Jon French</t>
  </si>
  <si>
    <t>Steven French</t>
  </si>
  <si>
    <t>Martin Scott</t>
  </si>
  <si>
    <t>Angela Johnson</t>
  </si>
  <si>
    <t>James Young</t>
  </si>
  <si>
    <t>Ewa Johnson</t>
  </si>
  <si>
    <t>Joseph Woods</t>
  </si>
  <si>
    <t>Brian Singleton</t>
  </si>
  <si>
    <t>Mark Ponton</t>
  </si>
  <si>
    <t>Karen Singleton</t>
  </si>
  <si>
    <t>Daniel N'Jai</t>
  </si>
  <si>
    <t>Hayley Masterman</t>
  </si>
  <si>
    <t>SUMMER CUP 2013  RESULTS  RACE 1</t>
  </si>
  <si>
    <t>SUMMER CUP 2013  RESULTS  RACE 2</t>
  </si>
  <si>
    <t>SUMMER CUP 2013  RESULTS  RACE 3</t>
  </si>
  <si>
    <t>SUMMER CUP 2013  RESULTS  RACE 4</t>
  </si>
  <si>
    <t>SUMMER CUP 2013  RESULTS  RACE 5</t>
  </si>
  <si>
    <t>SUMMER CUP 2013  RESULTS  RACE 6</t>
  </si>
  <si>
    <t>SUMMER CUP 2013    TEAM RESULTS</t>
  </si>
  <si>
    <t>Barkley, Robby</t>
  </si>
  <si>
    <t>Barrass, Heather</t>
  </si>
  <si>
    <t>Baxter, Ian</t>
  </si>
  <si>
    <t>Baxter, Phillipa</t>
  </si>
  <si>
    <t>Bradley, Dave</t>
  </si>
  <si>
    <t>Brown, Peter</t>
  </si>
  <si>
    <t>Bruce, Helen</t>
  </si>
  <si>
    <t>Chapman, Lindsey</t>
  </si>
  <si>
    <t>Christopher, Heather</t>
  </si>
  <si>
    <t>Cooper, Mark</t>
  </si>
  <si>
    <t>Coultate, Louise</t>
  </si>
  <si>
    <t>Cox, Dave</t>
  </si>
  <si>
    <t>Craddock, Ann</t>
  </si>
  <si>
    <t>Dickinson, Ralph</t>
  </si>
  <si>
    <t>Dobby, Steve</t>
  </si>
  <si>
    <t>Dodd, Sam</t>
  </si>
  <si>
    <t>Douglas, Louise</t>
  </si>
  <si>
    <t>Dungworth, Joseph</t>
  </si>
  <si>
    <t>Freeman, Emma</t>
  </si>
  <si>
    <t>Freeman, Kevin</t>
  </si>
  <si>
    <t>French, Jon</t>
  </si>
  <si>
    <t>French, Steven</t>
  </si>
  <si>
    <t>Gaughan, Martin</t>
  </si>
  <si>
    <t>Giles, Craig</t>
  </si>
  <si>
    <t>Gillespie, Steve</t>
  </si>
  <si>
    <t>Grieves, Andrew</t>
  </si>
  <si>
    <t>Hedley, Charlie</t>
  </si>
  <si>
    <t>Henderson, Ash</t>
  </si>
  <si>
    <t>Herron, Aynsley</t>
  </si>
  <si>
    <t>Herron, Leanne</t>
  </si>
  <si>
    <t>Holland, Tony</t>
  </si>
  <si>
    <t>Holmback, Peter</t>
  </si>
  <si>
    <t>Ingram, Ron</t>
  </si>
  <si>
    <t>Jackson, Mattie</t>
  </si>
  <si>
    <t>Jansen, Jake</t>
  </si>
  <si>
    <t>Johnson, Angela</t>
  </si>
  <si>
    <t>Johnson, Ewa</t>
  </si>
  <si>
    <t>Laidlaw, Chris</t>
  </si>
  <si>
    <t>Lemin, Julie</t>
  </si>
  <si>
    <t>Lindsay, Lydia</t>
  </si>
  <si>
    <t>Lonsdale, Davina</t>
  </si>
  <si>
    <t>Lowes, Alison</t>
  </si>
  <si>
    <t>Mallon, John</t>
  </si>
  <si>
    <t>Masterman, Hayley</t>
  </si>
  <si>
    <t>Maylia, Peter</t>
  </si>
  <si>
    <t>McCabe, Terry</t>
  </si>
  <si>
    <t>Morris, Helen</t>
  </si>
  <si>
    <t>Nicholson, Mark</t>
  </si>
  <si>
    <t>N'Jai, Daniel</t>
  </si>
  <si>
    <t>Orange, Joey</t>
  </si>
  <si>
    <t>Ponton, Mark</t>
  </si>
  <si>
    <t>Potts, David</t>
  </si>
  <si>
    <t>Rawlinson, Louise</t>
  </si>
  <si>
    <t>Roberts, Dave</t>
  </si>
  <si>
    <t>Robinson, Adam</t>
  </si>
  <si>
    <t>Scott, Martin</t>
  </si>
  <si>
    <t>Sheffer, Chris</t>
  </si>
  <si>
    <t>Shillinglaw, Richard</t>
  </si>
  <si>
    <t>Simpson, Lee</t>
  </si>
  <si>
    <t>Singleton, Brian</t>
  </si>
  <si>
    <t>Slater, Jordan</t>
  </si>
  <si>
    <t>Smith, Dale</t>
  </si>
  <si>
    <t>Stewart, Graeme</t>
  </si>
  <si>
    <t>Storey, Calum</t>
  </si>
  <si>
    <t>Turnbull, Paul</t>
  </si>
  <si>
    <t>Walker, Steve</t>
  </si>
  <si>
    <t>Wallace, Diane</t>
  </si>
  <si>
    <t>Willshire, Keith</t>
  </si>
  <si>
    <t>Woods, Joseph</t>
  </si>
  <si>
    <t>Young, Cath</t>
  </si>
  <si>
    <t>Young, James</t>
  </si>
  <si>
    <t>Bassett, George</t>
  </si>
  <si>
    <t>Cox, Simon</t>
  </si>
  <si>
    <t>Nutt, Judith</t>
  </si>
  <si>
    <t>Race, Joe</t>
  </si>
  <si>
    <t>Cuthbertson, Lee</t>
  </si>
  <si>
    <t>Kirkwood, Claire</t>
  </si>
  <si>
    <t>Calverley, Claire</t>
  </si>
  <si>
    <t>SUMMER CUP 2013</t>
  </si>
  <si>
    <t>Singleton, Karen</t>
  </si>
  <si>
    <t>Davies, Leanne</t>
  </si>
  <si>
    <t>Dungworth, Alice</t>
  </si>
  <si>
    <t>Scott, Erin</t>
  </si>
  <si>
    <t>Rochester, Sue</t>
  </si>
  <si>
    <t>Emma Freeman</t>
  </si>
  <si>
    <t>Andrew Grieves</t>
  </si>
  <si>
    <t>CA</t>
  </si>
  <si>
    <t>MPFREE RUNNERS (MP)</t>
  </si>
  <si>
    <t>Graeme Stewart</t>
  </si>
  <si>
    <t>Robbie Barkley</t>
  </si>
  <si>
    <t>Peter Holmback</t>
  </si>
  <si>
    <t>Claire Stewart</t>
  </si>
  <si>
    <t>MP</t>
  </si>
  <si>
    <t>Stewart, Claire</t>
  </si>
  <si>
    <t>HOT TOTTIE (HT)</t>
  </si>
  <si>
    <t>Helen Bruce</t>
  </si>
  <si>
    <t>Louise Douglas</t>
  </si>
  <si>
    <t>Kath Young</t>
  </si>
  <si>
    <t>Louise Coultate</t>
  </si>
  <si>
    <t>HT</t>
  </si>
  <si>
    <t>Dave Bradley</t>
  </si>
  <si>
    <t>Dave Roberts</t>
  </si>
  <si>
    <t>Adam Robinson</t>
  </si>
  <si>
    <t>Dale Smith</t>
  </si>
  <si>
    <t>Steve Walker</t>
  </si>
  <si>
    <t>AY UP ME DUCK (AD)</t>
  </si>
  <si>
    <t>AD</t>
  </si>
  <si>
    <t>Diane Wallace</t>
  </si>
  <si>
    <t>Paul Turnbull</t>
  </si>
  <si>
    <t>Mark Cooper</t>
  </si>
  <si>
    <t>Tony Holland</t>
  </si>
  <si>
    <t>2 FAST 2 FURIOUS 2 SLOW (F2F)</t>
  </si>
  <si>
    <t>Mattie Jackson</t>
  </si>
  <si>
    <t>Chris Laidlaw</t>
  </si>
  <si>
    <t>LYDIA'S LADS (LL)</t>
  </si>
  <si>
    <t>Lydia Lindsay</t>
  </si>
  <si>
    <t>Joseph Dungworth</t>
  </si>
  <si>
    <t>Calum Storey</t>
  </si>
  <si>
    <t>Keith Willshire</t>
  </si>
  <si>
    <t>Jake Jansen</t>
  </si>
  <si>
    <t>GT</t>
  </si>
  <si>
    <t>RR</t>
  </si>
  <si>
    <t>RD</t>
  </si>
  <si>
    <t>MM</t>
  </si>
  <si>
    <t>Chris Sheffer</t>
  </si>
  <si>
    <t>F2F</t>
  </si>
  <si>
    <t>LL</t>
  </si>
  <si>
    <t>TB</t>
  </si>
  <si>
    <t>FS</t>
  </si>
  <si>
    <t>Phillipa Baxter</t>
  </si>
  <si>
    <t>Anne Craddock</t>
  </si>
  <si>
    <t>Helen Morris</t>
  </si>
  <si>
    <t>Alison Lowes</t>
  </si>
  <si>
    <t>Steve Dobby</t>
  </si>
  <si>
    <t>Peter Malia</t>
  </si>
  <si>
    <t>Judith Nutt</t>
  </si>
  <si>
    <t>Joey Orange</t>
  </si>
  <si>
    <t>Joe Race</t>
  </si>
  <si>
    <t>Lee Simpson</t>
  </si>
  <si>
    <t>Lindsey Chapman</t>
  </si>
  <si>
    <t>Claire Claverley</t>
  </si>
  <si>
    <t>Jordan Slater</t>
  </si>
  <si>
    <t>HOT TOTTIE</t>
  </si>
  <si>
    <t>R n R</t>
  </si>
  <si>
    <t>LYDIA'S LADS</t>
  </si>
  <si>
    <t>AY UP ME DUCK</t>
  </si>
  <si>
    <t>MPFREE RUNNERS</t>
  </si>
  <si>
    <t>FRENCH AND SAUNTERERS</t>
  </si>
  <si>
    <t>CHARLIES ANGELS</t>
  </si>
  <si>
    <t>McCABES MAFIA</t>
  </si>
  <si>
    <t xml:space="preserve">RUN DMC </t>
  </si>
  <si>
    <t>THE BROONS</t>
  </si>
  <si>
    <t>GOT THE RUNS</t>
  </si>
  <si>
    <t>2 FAST 2 FURIOUS 2 SLOW</t>
  </si>
  <si>
    <t>George Bassett</t>
  </si>
  <si>
    <t>Sewell, Alex</t>
  </si>
  <si>
    <t>Sue Rochester</t>
  </si>
  <si>
    <t>Hutchinson, Beth</t>
  </si>
  <si>
    <t>Wright, Deborah</t>
  </si>
  <si>
    <t>Browning, Sue</t>
  </si>
  <si>
    <t>Sellars, Simon</t>
  </si>
  <si>
    <t>James, Emma</t>
  </si>
  <si>
    <t>Reid, Paula</t>
  </si>
  <si>
    <t>7=</t>
  </si>
  <si>
    <t>10=</t>
  </si>
  <si>
    <t>13=</t>
  </si>
  <si>
    <t>17=</t>
  </si>
  <si>
    <t>21=</t>
  </si>
  <si>
    <t>27=</t>
  </si>
  <si>
    <t>36=</t>
  </si>
  <si>
    <t>40=</t>
  </si>
  <si>
    <t>45=</t>
  </si>
  <si>
    <t>49=</t>
  </si>
  <si>
    <t>53=</t>
  </si>
  <si>
    <t>64=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</si>
</sst>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\ am/pm"/>
    <numFmt numFmtId="170" formatCode="[$-F400]h:mm:ss\ am/pm"/>
  </numFmts>
  <fonts count="6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5" xfId="0" applyFont="1" applyBorder="1" applyAlignment="1">
      <alignment/>
    </xf>
    <xf numFmtId="0" fontId="15" fillId="0" borderId="0" xfId="0" applyFont="1" applyAlignment="1">
      <alignment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38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6" xfId="0" applyFont="1" applyBorder="1" applyAlignment="1">
      <alignment/>
    </xf>
    <xf numFmtId="0" fontId="56" fillId="0" borderId="3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0" fontId="58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9" fillId="6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5" fontId="3" fillId="34" borderId="10" xfId="0" applyNumberFormat="1" applyFont="1" applyFill="1" applyBorder="1" applyAlignment="1">
      <alignment horizontal="center"/>
    </xf>
    <xf numFmtId="45" fontId="16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38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4" fillId="36" borderId="32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"/>
  <sheetViews>
    <sheetView zoomScale="75" zoomScaleNormal="75" zoomScalePageLayoutView="0" workbookViewId="0" topLeftCell="A1">
      <selection activeCell="D40" sqref="D40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5" width="20.7109375" style="0" customWidth="1"/>
    <col min="6" max="6" width="10.7109375" style="0" customWidth="1"/>
    <col min="7" max="8" width="20.7109375" style="0" customWidth="1"/>
  </cols>
  <sheetData>
    <row r="1" spans="1:2" ht="19.5" customHeight="1">
      <c r="A1" s="25" t="s">
        <v>162</v>
      </c>
      <c r="B1" s="26"/>
    </row>
    <row r="2" ht="15" customHeight="1"/>
    <row r="3" spans="1:14" ht="15" customHeight="1">
      <c r="A3" s="142" t="s">
        <v>62</v>
      </c>
      <c r="B3" s="143"/>
      <c r="C3" s="35"/>
      <c r="D3" s="140" t="s">
        <v>57</v>
      </c>
      <c r="E3" s="141"/>
      <c r="F3" s="33"/>
      <c r="G3" s="140" t="s">
        <v>195</v>
      </c>
      <c r="H3" s="141"/>
      <c r="I3" s="29"/>
      <c r="J3" s="29"/>
      <c r="N3" s="29"/>
    </row>
    <row r="4" spans="1:14" ht="15" customHeight="1">
      <c r="A4" s="37"/>
      <c r="B4" s="50" t="s">
        <v>63</v>
      </c>
      <c r="C4" s="34"/>
      <c r="D4" s="37"/>
      <c r="E4" s="136" t="s">
        <v>191</v>
      </c>
      <c r="F4" s="32"/>
      <c r="G4" s="37"/>
      <c r="H4" s="136" t="s">
        <v>208</v>
      </c>
      <c r="I4" s="32"/>
      <c r="J4" s="29"/>
      <c r="N4" s="29"/>
    </row>
    <row r="5" spans="1:14" ht="15" customHeight="1">
      <c r="A5" s="38"/>
      <c r="B5" s="33" t="s">
        <v>76</v>
      </c>
      <c r="C5" s="34"/>
      <c r="D5" s="38"/>
      <c r="E5" s="50" t="s">
        <v>192</v>
      </c>
      <c r="F5" s="32"/>
      <c r="G5" s="38"/>
      <c r="H5" s="50" t="s">
        <v>196</v>
      </c>
      <c r="I5" s="32"/>
      <c r="J5" s="29"/>
      <c r="N5" s="29"/>
    </row>
    <row r="6" spans="1:14" ht="15" customHeight="1">
      <c r="A6" s="38"/>
      <c r="B6" s="50" t="s">
        <v>33</v>
      </c>
      <c r="C6" s="34"/>
      <c r="D6" s="38"/>
      <c r="E6" s="33" t="s">
        <v>72</v>
      </c>
      <c r="F6" s="32"/>
      <c r="G6" s="38"/>
      <c r="H6" s="33" t="s">
        <v>220</v>
      </c>
      <c r="I6" s="32"/>
      <c r="J6" s="29"/>
      <c r="N6" s="29"/>
    </row>
    <row r="7" spans="1:14" ht="15" customHeight="1">
      <c r="A7" s="38"/>
      <c r="B7" s="50" t="s">
        <v>168</v>
      </c>
      <c r="C7" s="34"/>
      <c r="D7" s="38"/>
      <c r="E7" s="33" t="s">
        <v>238</v>
      </c>
      <c r="F7" s="32"/>
      <c r="G7" s="38"/>
      <c r="H7" s="33" t="s">
        <v>224</v>
      </c>
      <c r="I7" s="32"/>
      <c r="J7" s="29"/>
      <c r="N7" s="29"/>
    </row>
    <row r="8" spans="1:14" ht="15" customHeight="1">
      <c r="A8" s="38"/>
      <c r="B8" s="50" t="s">
        <v>240</v>
      </c>
      <c r="C8" s="34"/>
      <c r="D8" s="38"/>
      <c r="E8" s="135" t="s">
        <v>193</v>
      </c>
      <c r="F8" s="32"/>
      <c r="G8" s="38"/>
      <c r="H8" s="135" t="s">
        <v>225</v>
      </c>
      <c r="I8" s="32"/>
      <c r="J8" s="29"/>
      <c r="M8" s="13"/>
      <c r="N8" s="29"/>
    </row>
    <row r="9" spans="1:14" ht="15" customHeight="1">
      <c r="A9" s="38"/>
      <c r="B9" s="50" t="s">
        <v>169</v>
      </c>
      <c r="C9" s="34"/>
      <c r="D9" s="38"/>
      <c r="E9" s="28" t="s">
        <v>194</v>
      </c>
      <c r="F9" s="32"/>
      <c r="G9" s="38"/>
      <c r="H9" s="28" t="s">
        <v>197</v>
      </c>
      <c r="I9" s="32"/>
      <c r="J9" s="29"/>
      <c r="K9" s="13"/>
      <c r="L9" s="13"/>
      <c r="M9" s="13"/>
      <c r="N9" s="29"/>
    </row>
    <row r="10" spans="1:14" ht="15" customHeight="1">
      <c r="A10" s="39"/>
      <c r="B10" s="40"/>
      <c r="C10" s="24"/>
      <c r="D10" s="39"/>
      <c r="E10" s="40"/>
      <c r="F10" s="16"/>
      <c r="G10" s="39"/>
      <c r="H10" s="40"/>
      <c r="I10" s="29"/>
      <c r="J10" s="29"/>
      <c r="N10" s="29"/>
    </row>
    <row r="11" spans="1:14" ht="15" customHeight="1">
      <c r="A11" s="140" t="s">
        <v>171</v>
      </c>
      <c r="B11" s="141"/>
      <c r="C11" s="36"/>
      <c r="D11" s="142" t="s">
        <v>54</v>
      </c>
      <c r="E11" s="143"/>
      <c r="F11" s="33"/>
      <c r="G11" s="142" t="s">
        <v>198</v>
      </c>
      <c r="H11" s="143"/>
      <c r="I11" s="29"/>
      <c r="J11" s="29"/>
      <c r="N11" s="13"/>
    </row>
    <row r="12" spans="1:14" ht="15" customHeight="1">
      <c r="A12" s="37"/>
      <c r="B12" t="s">
        <v>172</v>
      </c>
      <c r="C12" s="34"/>
      <c r="D12" s="37"/>
      <c r="E12" t="s">
        <v>38</v>
      </c>
      <c r="F12" s="32"/>
      <c r="G12" s="37"/>
      <c r="H12" s="136" t="s">
        <v>199</v>
      </c>
      <c r="I12" s="32"/>
      <c r="J12" s="29"/>
      <c r="N12" s="13"/>
    </row>
    <row r="13" spans="1:14" ht="15" customHeight="1">
      <c r="A13" s="38"/>
      <c r="B13" t="s">
        <v>173</v>
      </c>
      <c r="C13" s="34"/>
      <c r="D13" s="38"/>
      <c r="E13" t="s">
        <v>35</v>
      </c>
      <c r="F13" s="32"/>
      <c r="G13" s="38"/>
      <c r="H13" s="50" t="s">
        <v>200</v>
      </c>
      <c r="I13" s="32"/>
      <c r="J13" s="29"/>
      <c r="M13" s="13"/>
      <c r="N13" s="13"/>
    </row>
    <row r="14" spans="1:14" ht="15" customHeight="1">
      <c r="A14" s="38"/>
      <c r="B14" t="s">
        <v>174</v>
      </c>
      <c r="C14" s="34"/>
      <c r="D14" s="124"/>
      <c r="E14" t="s">
        <v>36</v>
      </c>
      <c r="F14" s="32"/>
      <c r="G14" s="38"/>
      <c r="H14" s="33" t="s">
        <v>71</v>
      </c>
      <c r="I14" s="32"/>
      <c r="J14" s="29"/>
      <c r="N14" s="13"/>
    </row>
    <row r="15" spans="1:14" ht="15" customHeight="1">
      <c r="A15" s="38"/>
      <c r="B15" t="s">
        <v>56</v>
      </c>
      <c r="C15" s="34"/>
      <c r="D15" s="38"/>
      <c r="E15" t="s">
        <v>47</v>
      </c>
      <c r="F15" s="32"/>
      <c r="G15" s="38"/>
      <c r="H15" s="33" t="s">
        <v>201</v>
      </c>
      <c r="I15" s="32"/>
      <c r="J15" s="29"/>
      <c r="N15" s="13"/>
    </row>
    <row r="16" spans="1:14" ht="15" customHeight="1">
      <c r="A16" s="38"/>
      <c r="B16" t="s">
        <v>58</v>
      </c>
      <c r="C16" s="34"/>
      <c r="D16" s="38"/>
      <c r="E16" t="s">
        <v>40</v>
      </c>
      <c r="F16" s="32"/>
      <c r="G16" s="38"/>
      <c r="H16" s="135" t="s">
        <v>202</v>
      </c>
      <c r="I16" s="32"/>
      <c r="J16" s="29"/>
      <c r="N16" s="13"/>
    </row>
    <row r="17" spans="1:14" ht="15" customHeight="1">
      <c r="A17" s="38"/>
      <c r="B17" t="s">
        <v>175</v>
      </c>
      <c r="C17" s="34"/>
      <c r="D17" s="38"/>
      <c r="E17" t="s">
        <v>37</v>
      </c>
      <c r="F17" s="32"/>
      <c r="G17" s="38"/>
      <c r="H17" s="28" t="s">
        <v>203</v>
      </c>
      <c r="I17" s="32"/>
      <c r="J17" s="29"/>
      <c r="N17" s="13"/>
    </row>
    <row r="18" spans="1:14" ht="15" customHeight="1">
      <c r="A18" s="39"/>
      <c r="B18" s="40"/>
      <c r="C18" s="24"/>
      <c r="D18" s="24"/>
      <c r="E18" s="30"/>
      <c r="F18" s="16"/>
      <c r="G18" s="41"/>
      <c r="H18" s="42"/>
      <c r="I18" s="13"/>
      <c r="J18" s="13"/>
      <c r="K18" s="13"/>
      <c r="L18" s="13"/>
      <c r="M18" s="13"/>
      <c r="N18" s="13"/>
    </row>
    <row r="19" spans="1:8" ht="15" customHeight="1">
      <c r="A19" s="142" t="s">
        <v>178</v>
      </c>
      <c r="B19" s="143"/>
      <c r="C19" s="35"/>
      <c r="D19" s="142" t="s">
        <v>55</v>
      </c>
      <c r="E19" s="143"/>
      <c r="F19" s="33"/>
      <c r="G19" s="142" t="s">
        <v>52</v>
      </c>
      <c r="H19" s="143"/>
    </row>
    <row r="20" spans="1:8" ht="15" customHeight="1">
      <c r="A20" s="37"/>
      <c r="B20" s="33" t="s">
        <v>34</v>
      </c>
      <c r="C20" s="34"/>
      <c r="D20" s="37"/>
      <c r="E20" t="s">
        <v>39</v>
      </c>
      <c r="F20" s="32"/>
      <c r="G20" s="37"/>
      <c r="H20" s="125" t="s">
        <v>32</v>
      </c>
    </row>
    <row r="21" spans="1:8" ht="15" customHeight="1">
      <c r="A21" s="38"/>
      <c r="B21" s="33" t="s">
        <v>179</v>
      </c>
      <c r="C21" s="34"/>
      <c r="D21" s="38"/>
      <c r="E21" s="33" t="s">
        <v>223</v>
      </c>
      <c r="F21" s="32"/>
      <c r="G21" s="38"/>
      <c r="H21" s="33" t="s">
        <v>221</v>
      </c>
    </row>
    <row r="22" spans="1:8" ht="15" customHeight="1">
      <c r="A22" s="38"/>
      <c r="B22" s="33" t="s">
        <v>180</v>
      </c>
      <c r="C22" s="34"/>
      <c r="D22" s="38"/>
      <c r="E22" t="s">
        <v>48</v>
      </c>
      <c r="F22" s="32"/>
      <c r="G22" s="38"/>
      <c r="H22" s="33" t="s">
        <v>222</v>
      </c>
    </row>
    <row r="23" spans="1:8" ht="15" customHeight="1">
      <c r="A23" s="38"/>
      <c r="B23" s="33" t="s">
        <v>69</v>
      </c>
      <c r="C23" s="34"/>
      <c r="D23" s="38"/>
      <c r="E23" t="s">
        <v>214</v>
      </c>
      <c r="F23" s="32"/>
      <c r="G23" s="38"/>
      <c r="H23" s="33" t="s">
        <v>70</v>
      </c>
    </row>
    <row r="24" spans="1:8" ht="15" customHeight="1">
      <c r="A24" s="38"/>
      <c r="B24" s="135" t="s">
        <v>181</v>
      </c>
      <c r="C24" s="34"/>
      <c r="D24" s="38"/>
      <c r="E24" t="s">
        <v>42</v>
      </c>
      <c r="F24" s="32"/>
      <c r="G24" s="38"/>
      <c r="H24" s="33" t="s">
        <v>73</v>
      </c>
    </row>
    <row r="25" spans="1:8" ht="15" customHeight="1">
      <c r="A25" s="38"/>
      <c r="B25" s="135" t="s">
        <v>182</v>
      </c>
      <c r="C25" s="34"/>
      <c r="D25" s="38"/>
      <c r="E25" t="s">
        <v>61</v>
      </c>
      <c r="F25" s="32"/>
      <c r="G25" s="38"/>
      <c r="H25" s="28" t="s">
        <v>74</v>
      </c>
    </row>
    <row r="26" spans="1:8" ht="15" customHeight="1">
      <c r="A26" s="39"/>
      <c r="B26" s="40"/>
      <c r="C26" s="24"/>
      <c r="D26" s="24"/>
      <c r="E26" s="30"/>
      <c r="F26" s="24"/>
      <c r="G26" s="24"/>
      <c r="H26" s="31"/>
    </row>
    <row r="27" spans="1:8" ht="15" customHeight="1">
      <c r="A27" s="140" t="s">
        <v>189</v>
      </c>
      <c r="B27" s="141"/>
      <c r="C27" s="32"/>
      <c r="D27" s="140" t="s">
        <v>53</v>
      </c>
      <c r="E27" s="141"/>
      <c r="F27" s="16"/>
      <c r="G27" s="140" t="s">
        <v>64</v>
      </c>
      <c r="H27" s="141"/>
    </row>
    <row r="28" spans="1:8" ht="15" customHeight="1">
      <c r="A28" s="37"/>
      <c r="B28" t="s">
        <v>184</v>
      </c>
      <c r="C28" s="32"/>
      <c r="D28" s="37"/>
      <c r="E28" t="s">
        <v>49</v>
      </c>
      <c r="F28" s="32"/>
      <c r="G28" s="37"/>
      <c r="H28" s="125" t="s">
        <v>65</v>
      </c>
    </row>
    <row r="29" spans="1:8" ht="15" customHeight="1">
      <c r="A29" s="38"/>
      <c r="B29" t="s">
        <v>219</v>
      </c>
      <c r="C29" s="32"/>
      <c r="D29" s="38"/>
      <c r="E29" s="33" t="s">
        <v>41</v>
      </c>
      <c r="F29" s="32"/>
      <c r="G29" s="38"/>
      <c r="H29" s="126" t="s">
        <v>66</v>
      </c>
    </row>
    <row r="30" spans="1:8" ht="15" customHeight="1">
      <c r="A30" s="38"/>
      <c r="B30" t="s">
        <v>185</v>
      </c>
      <c r="C30" s="32"/>
      <c r="D30" s="38"/>
      <c r="E30" s="33" t="s">
        <v>213</v>
      </c>
      <c r="F30" s="32"/>
      <c r="G30" s="38"/>
      <c r="H30" s="126" t="s">
        <v>67</v>
      </c>
    </row>
    <row r="31" spans="1:8" ht="15" customHeight="1">
      <c r="A31" s="38"/>
      <c r="B31" t="s">
        <v>186</v>
      </c>
      <c r="C31" s="32"/>
      <c r="D31" s="38"/>
      <c r="E31" s="33" t="s">
        <v>215</v>
      </c>
      <c r="F31" s="32"/>
      <c r="G31" s="38"/>
      <c r="H31" s="33" t="s">
        <v>217</v>
      </c>
    </row>
    <row r="32" spans="1:8" ht="15" customHeight="1">
      <c r="A32" s="38"/>
      <c r="B32" t="s">
        <v>187</v>
      </c>
      <c r="C32" s="32"/>
      <c r="D32" s="38"/>
      <c r="E32" s="33" t="s">
        <v>75</v>
      </c>
      <c r="F32" s="32"/>
      <c r="G32" s="38"/>
      <c r="H32" s="126" t="s">
        <v>68</v>
      </c>
    </row>
    <row r="33" spans="1:8" ht="15" customHeight="1">
      <c r="A33" s="38"/>
      <c r="B33" s="28" t="s">
        <v>188</v>
      </c>
      <c r="C33" s="34"/>
      <c r="D33" s="38"/>
      <c r="E33" s="28" t="s">
        <v>216</v>
      </c>
      <c r="F33" s="32"/>
      <c r="G33" s="38"/>
      <c r="H33" s="23" t="s">
        <v>218</v>
      </c>
    </row>
    <row r="34" ht="15" customHeight="1"/>
    <row r="35" spans="1:7" ht="12.75">
      <c r="A35" s="13"/>
      <c r="B35" s="13"/>
      <c r="C35" s="13"/>
      <c r="D35" s="13"/>
      <c r="E35" s="13"/>
      <c r="F35" s="13"/>
      <c r="G35" s="13"/>
    </row>
    <row r="36" spans="1:7" ht="15.75">
      <c r="A36" s="61"/>
      <c r="B36" s="13"/>
      <c r="C36" s="13"/>
      <c r="D36" s="13"/>
      <c r="E36" s="13"/>
      <c r="F36" s="13"/>
      <c r="G36" s="13"/>
    </row>
  </sheetData>
  <sheetProtection/>
  <mergeCells count="12">
    <mergeCell ref="G19:H19"/>
    <mergeCell ref="G27:H27"/>
    <mergeCell ref="D3:E3"/>
    <mergeCell ref="A11:B11"/>
    <mergeCell ref="A19:B19"/>
    <mergeCell ref="A27:B27"/>
    <mergeCell ref="A3:B3"/>
    <mergeCell ref="G3:H3"/>
    <mergeCell ref="D11:E11"/>
    <mergeCell ref="G11:H11"/>
    <mergeCell ref="D19:E19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B95"/>
  <sheetViews>
    <sheetView tabSelected="1" zoomScale="83" zoomScaleNormal="83" zoomScalePageLayoutView="0" workbookViewId="0" topLeftCell="A1">
      <selection activeCell="W19" sqref="W19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22.7109375" style="2" customWidth="1"/>
    <col min="5" max="5" width="7.7109375" style="2" customWidth="1"/>
    <col min="6" max="6" width="9.140625" style="2" customWidth="1"/>
    <col min="7" max="7" width="6.57421875" style="12" customWidth="1"/>
    <col min="8" max="8" width="6.8515625" style="12" customWidth="1"/>
    <col min="9" max="9" width="6.57421875" style="12" customWidth="1"/>
    <col min="10" max="10" width="6.8515625" style="12" customWidth="1"/>
    <col min="11" max="11" width="6.57421875" style="12" customWidth="1"/>
    <col min="12" max="12" width="6.8515625" style="12" customWidth="1"/>
    <col min="13" max="13" width="6.57421875" style="12" customWidth="1"/>
    <col min="14" max="14" width="6.8515625" style="12" customWidth="1"/>
    <col min="15" max="15" width="6.57421875" style="12" customWidth="1"/>
    <col min="16" max="16" width="6.8515625" style="12" customWidth="1"/>
    <col min="17" max="17" width="6.57421875" style="12" customWidth="1"/>
    <col min="18" max="18" width="6.8515625" style="12" customWidth="1"/>
    <col min="19" max="19" width="8.421875" style="2" customWidth="1"/>
    <col min="23" max="23" width="45.7109375" style="0" customWidth="1"/>
    <col min="24" max="24" width="5.8515625" style="4" bestFit="1" customWidth="1"/>
    <col min="25" max="25" width="7.421875" style="103" bestFit="1" customWidth="1"/>
    <col min="26" max="26" width="7.140625" style="0" customWidth="1"/>
    <col min="27" max="27" width="10.8515625" style="0" customWidth="1"/>
    <col min="28" max="28" width="9.28125" style="0" customWidth="1"/>
    <col min="29" max="29" width="9.8515625" style="0" customWidth="1"/>
    <col min="30" max="30" width="10.140625" style="0" customWidth="1"/>
  </cols>
  <sheetData>
    <row r="1" spans="7:18" ht="12.75">
      <c r="G1"/>
      <c r="H1"/>
      <c r="I1"/>
      <c r="J1"/>
      <c r="K1"/>
      <c r="L1"/>
      <c r="M1"/>
      <c r="N1"/>
      <c r="O1"/>
      <c r="P1"/>
      <c r="Q1"/>
      <c r="R1"/>
    </row>
    <row r="2" spans="7:18" ht="12.75">
      <c r="G2"/>
      <c r="H2"/>
      <c r="I2"/>
      <c r="J2"/>
      <c r="K2"/>
      <c r="L2"/>
      <c r="M2"/>
      <c r="N2"/>
      <c r="O2"/>
      <c r="P2"/>
      <c r="Q2"/>
      <c r="R2"/>
    </row>
    <row r="3" spans="27:28" ht="12.75">
      <c r="AA3" s="4"/>
      <c r="AB3" t="s">
        <v>16</v>
      </c>
    </row>
    <row r="4" spans="27:28" ht="12.75">
      <c r="AA4" s="4"/>
      <c r="AB4" t="s">
        <v>17</v>
      </c>
    </row>
    <row r="5" spans="2:28" ht="12.75" customHeight="1">
      <c r="B5" s="20" t="s">
        <v>18</v>
      </c>
      <c r="C5" s="22" t="s">
        <v>19</v>
      </c>
      <c r="D5" s="20" t="s">
        <v>11</v>
      </c>
      <c r="E5" s="122" t="s">
        <v>60</v>
      </c>
      <c r="F5" s="20" t="s">
        <v>20</v>
      </c>
      <c r="G5" s="18" t="s">
        <v>21</v>
      </c>
      <c r="H5" s="18"/>
      <c r="I5" s="18" t="s">
        <v>22</v>
      </c>
      <c r="J5" s="18"/>
      <c r="K5" s="18" t="s">
        <v>23</v>
      </c>
      <c r="L5" s="18"/>
      <c r="M5" s="18" t="s">
        <v>24</v>
      </c>
      <c r="N5" s="18"/>
      <c r="O5" s="18" t="s">
        <v>25</v>
      </c>
      <c r="P5" s="18"/>
      <c r="Q5" s="18" t="s">
        <v>26</v>
      </c>
      <c r="R5" s="18"/>
      <c r="S5" s="56" t="s">
        <v>27</v>
      </c>
      <c r="AB5" t="s">
        <v>28</v>
      </c>
    </row>
    <row r="6" spans="2:19" ht="12.75">
      <c r="B6" s="21"/>
      <c r="C6" s="19"/>
      <c r="D6" s="21"/>
      <c r="E6" s="123"/>
      <c r="F6" s="21"/>
      <c r="G6" s="14" t="s">
        <v>29</v>
      </c>
      <c r="H6" s="15" t="s">
        <v>30</v>
      </c>
      <c r="I6" s="14" t="s">
        <v>29</v>
      </c>
      <c r="J6" s="15" t="s">
        <v>30</v>
      </c>
      <c r="K6" s="14" t="s">
        <v>29</v>
      </c>
      <c r="L6" s="15" t="s">
        <v>30</v>
      </c>
      <c r="M6" s="14" t="s">
        <v>29</v>
      </c>
      <c r="N6" s="15" t="s">
        <v>30</v>
      </c>
      <c r="O6" s="14" t="s">
        <v>29</v>
      </c>
      <c r="P6" s="15" t="s">
        <v>30</v>
      </c>
      <c r="Q6" s="14" t="s">
        <v>29</v>
      </c>
      <c r="R6" s="15" t="s">
        <v>30</v>
      </c>
      <c r="S6" s="19"/>
    </row>
    <row r="7" spans="2:25" ht="15.75">
      <c r="B7" s="129">
        <v>1</v>
      </c>
      <c r="C7" s="130">
        <f>G7+I7+K7+M7+O7+Q7</f>
        <v>49</v>
      </c>
      <c r="D7" s="137" t="s">
        <v>164</v>
      </c>
      <c r="E7" s="131">
        <f>+C7-LARGE((G7,I7,K7,M7,O7,Q7),1)-LARGE((G7,I7,K7,M7,O7,Q7),2)</f>
        <v>15</v>
      </c>
      <c r="F7" s="129">
        <v>18</v>
      </c>
      <c r="G7" s="132">
        <v>2</v>
      </c>
      <c r="H7" s="133">
        <v>0.017384259259259262</v>
      </c>
      <c r="I7" s="132">
        <v>2</v>
      </c>
      <c r="J7" s="133">
        <v>0.01618055555555556</v>
      </c>
      <c r="K7" s="132">
        <v>16</v>
      </c>
      <c r="L7" s="133">
        <v>0.01600694444444444</v>
      </c>
      <c r="M7" s="132">
        <v>18</v>
      </c>
      <c r="N7" s="133">
        <v>0.016018518518518515</v>
      </c>
      <c r="O7" s="132">
        <v>9</v>
      </c>
      <c r="P7" s="133">
        <v>0.01585648148148148</v>
      </c>
      <c r="Q7" s="132">
        <v>2</v>
      </c>
      <c r="R7" s="133">
        <v>0.015474537037037037</v>
      </c>
      <c r="S7" s="134">
        <f>IF(X7&gt;0,X7,"")</f>
        <v>0.015474537037037037</v>
      </c>
      <c r="X7" s="4">
        <f aca="true" t="shared" si="0" ref="X7:X38">MIN(H7,J7,L7,N7,P7,R7)</f>
        <v>0.015474537037037037</v>
      </c>
      <c r="Y7" s="103">
        <f>SMALL((H7,J7,L7,O7,P7,R7),1)+SMALL((H7,J7,L7,N7,P7,R7),2)+SMALL((H7,J7,L7,N7,P7,R7),3)+SMALL((H7,J7,L7,N7,P7,R7),4)</f>
        <v>0.06335648148148147</v>
      </c>
    </row>
    <row r="8" spans="2:25" ht="15.75">
      <c r="B8" s="129">
        <f>1+B7</f>
        <v>2</v>
      </c>
      <c r="C8" s="130">
        <f>G8+I8+K8+M8+O8+Q8</f>
        <v>66</v>
      </c>
      <c r="D8" s="137" t="s">
        <v>143</v>
      </c>
      <c r="E8" s="131">
        <f>+C8-LARGE((G8,I8,K8,M8,O8,Q8),1)-LARGE((G8,I8,K8,M8,O8,Q8),2)</f>
        <v>33</v>
      </c>
      <c r="F8" s="129">
        <v>71</v>
      </c>
      <c r="G8" s="132">
        <v>4</v>
      </c>
      <c r="H8" s="133">
        <v>0.011759259259259261</v>
      </c>
      <c r="I8" s="132">
        <v>11</v>
      </c>
      <c r="J8" s="133">
        <v>0.011574074074074073</v>
      </c>
      <c r="K8" s="132">
        <v>14</v>
      </c>
      <c r="L8" s="133">
        <v>0.011574074074074073</v>
      </c>
      <c r="M8" s="132">
        <v>13</v>
      </c>
      <c r="N8" s="133">
        <v>0.0115625</v>
      </c>
      <c r="O8" s="132">
        <v>5</v>
      </c>
      <c r="P8" s="133">
        <v>0.011412037037037037</v>
      </c>
      <c r="Q8" s="132">
        <v>19</v>
      </c>
      <c r="R8" s="133">
        <v>0.011597222222222224</v>
      </c>
      <c r="S8" s="134">
        <f>IF(X8&gt;0,X8,"")</f>
        <v>0.011412037037037037</v>
      </c>
      <c r="X8" s="4">
        <f t="shared" si="0"/>
        <v>0.011412037037037037</v>
      </c>
      <c r="Y8" s="103">
        <f>SMALL((H8,J8,L8,O8,P8,R8),1)+SMALL((H8,J8,L8,N8,P8,R8),2)+SMALL((H8,J8,L8,N8,P8,R8),3)+SMALL((H8,J8,L8,N8,P8,R8),4)</f>
        <v>0.04612268518518518</v>
      </c>
    </row>
    <row r="9" spans="2:25" ht="15.75">
      <c r="B9" s="129">
        <f>1+B8</f>
        <v>3</v>
      </c>
      <c r="C9" s="130">
        <f>G9+I9+K9+M9+O9+Q9</f>
        <v>87</v>
      </c>
      <c r="D9" s="137" t="s">
        <v>128</v>
      </c>
      <c r="E9" s="131">
        <f>+C9-LARGE((G9,I9,K9,M9,O9,Q9),1)-LARGE((G9,I9,K9,M9,O9,Q9),2)</f>
        <v>42</v>
      </c>
      <c r="F9" s="129">
        <v>52</v>
      </c>
      <c r="G9" s="132">
        <v>8</v>
      </c>
      <c r="H9" s="133">
        <v>0.013391203703703704</v>
      </c>
      <c r="I9" s="132">
        <v>23</v>
      </c>
      <c r="J9" s="133">
        <v>0.013437500000000002</v>
      </c>
      <c r="K9" s="132">
        <v>6</v>
      </c>
      <c r="L9" s="133">
        <v>0.013287037037037036</v>
      </c>
      <c r="M9" s="132">
        <v>22</v>
      </c>
      <c r="N9" s="133">
        <v>0.013275462962962965</v>
      </c>
      <c r="O9" s="132">
        <v>7</v>
      </c>
      <c r="P9" s="133">
        <v>0.01306712962962963</v>
      </c>
      <c r="Q9" s="132">
        <v>21</v>
      </c>
      <c r="R9" s="133">
        <v>0.013229166666666667</v>
      </c>
      <c r="S9" s="134">
        <f>IF(X9&gt;0,X9,"")</f>
        <v>0.01306712962962963</v>
      </c>
      <c r="X9" s="4">
        <f t="shared" si="0"/>
        <v>0.01306712962962963</v>
      </c>
      <c r="Y9" s="103">
        <f>SMALL((H9,J9,L9,O9,P9,R9),1)+SMALL((H9,J9,L9,N9,P9,R9),2)+SMALL((H9,J9,L9,N9,P9,R9),3)+SMALL((H9,J9,L9,N9,P9,R9),4)</f>
        <v>0.0528587962962963</v>
      </c>
    </row>
    <row r="10" spans="2:25" ht="15.75">
      <c r="B10" s="129">
        <f>1+B9</f>
        <v>4</v>
      </c>
      <c r="C10" s="130">
        <f>G10+I10+K10+M10+O10+Q10</f>
        <v>92</v>
      </c>
      <c r="D10" s="137" t="s">
        <v>116</v>
      </c>
      <c r="E10" s="131">
        <f>+C10-LARGE((G10,I10,K10,M10,O10,Q10),1)-LARGE((G10,I10,K10,M10,O10,Q10),2)</f>
        <v>43</v>
      </c>
      <c r="F10" s="129">
        <v>39</v>
      </c>
      <c r="G10" s="132">
        <v>16</v>
      </c>
      <c r="H10" s="133">
        <v>0.013483796296296294</v>
      </c>
      <c r="I10" s="132">
        <v>10</v>
      </c>
      <c r="J10" s="133">
        <v>0.01329861111111111</v>
      </c>
      <c r="K10" s="132">
        <v>21</v>
      </c>
      <c r="L10" s="133">
        <v>0.013449074074074075</v>
      </c>
      <c r="M10" s="132">
        <v>28</v>
      </c>
      <c r="N10" s="133">
        <v>0.013564814814814814</v>
      </c>
      <c r="O10" s="132">
        <v>2</v>
      </c>
      <c r="P10" s="133">
        <v>0.013055555555555553</v>
      </c>
      <c r="Q10" s="132">
        <v>15</v>
      </c>
      <c r="R10" s="133">
        <v>0.013182870370370369</v>
      </c>
      <c r="S10" s="134">
        <f>IF(X10&gt;0,X10,"")</f>
        <v>0.013055555555555553</v>
      </c>
      <c r="X10" s="4">
        <f t="shared" si="0"/>
        <v>0.013055555555555553</v>
      </c>
      <c r="Y10" s="103">
        <f>SMALL((H10,J10,L10,O10,P10,R10),1)+SMALL((H10,J10,L10,N10,P10,R10),2)+SMALL((H10,J10,L10,N10,P10,R10),3)+SMALL((H10,J10,L10,N10,P10,R10),4)</f>
        <v>0.05298611111111111</v>
      </c>
    </row>
    <row r="11" spans="2:25" ht="15.75">
      <c r="B11" s="129">
        <f>1+B10</f>
        <v>5</v>
      </c>
      <c r="C11" s="130">
        <f>G11+I11+K11+M11+O11+Q11</f>
        <v>97</v>
      </c>
      <c r="D11" s="137" t="s">
        <v>153</v>
      </c>
      <c r="E11" s="131">
        <f>+C11-LARGE((G11,I11,K11,M11,O11,Q11),1)-LARGE((G11,I11,K11,M11,O11,Q11),2)</f>
        <v>43</v>
      </c>
      <c r="F11" s="129">
        <v>83</v>
      </c>
      <c r="G11" s="132">
        <v>21</v>
      </c>
      <c r="H11" s="133">
        <v>0.012962962962962964</v>
      </c>
      <c r="I11" s="132">
        <v>7</v>
      </c>
      <c r="J11" s="133">
        <v>0.012696759259259258</v>
      </c>
      <c r="K11" s="132">
        <v>8</v>
      </c>
      <c r="L11" s="133">
        <v>0.01263888888888889</v>
      </c>
      <c r="M11" s="132">
        <v>7</v>
      </c>
      <c r="N11" s="133">
        <v>0.01247685185185185</v>
      </c>
      <c r="O11" s="132">
        <v>25</v>
      </c>
      <c r="P11" s="133">
        <v>0.012546296296296298</v>
      </c>
      <c r="Q11" s="132">
        <v>29</v>
      </c>
      <c r="R11" s="133">
        <v>0.012685185185185188</v>
      </c>
      <c r="S11" s="134">
        <f>IF(X11&gt;0,X11,"")</f>
        <v>0.01247685185185185</v>
      </c>
      <c r="X11" s="4">
        <f t="shared" si="0"/>
        <v>0.01247685185185185</v>
      </c>
      <c r="Y11" s="103">
        <f>SMALL((H11,J11,L11,O11,P11,R11),1)+SMALL((H11,J11,L11,N11,P11,R11),2)+SMALL((H11,J11,L11,N11,P11,R11),3)+SMALL((H11,J11,L11,N11,P11,R11),4)</f>
        <v>0.05041666666666668</v>
      </c>
    </row>
    <row r="12" spans="2:25" ht="15.75">
      <c r="B12" s="129">
        <f>1+B11</f>
        <v>6</v>
      </c>
      <c r="C12" s="130">
        <f>G12+I12+K12+M12+O12+Q12</f>
        <v>106</v>
      </c>
      <c r="D12" s="137" t="s">
        <v>124</v>
      </c>
      <c r="E12" s="131">
        <f>+C12-LARGE((G12,I12,K12,M12,O12,Q12),1)-LARGE((G12,I12,K12,M12,O12,Q12),2)</f>
        <v>48</v>
      </c>
      <c r="F12" s="129">
        <v>48</v>
      </c>
      <c r="G12" s="132">
        <v>33</v>
      </c>
      <c r="H12" s="133">
        <v>0.013969907407407408</v>
      </c>
      <c r="I12" s="132">
        <v>25</v>
      </c>
      <c r="J12" s="133">
        <v>0.013831018518518519</v>
      </c>
      <c r="K12" s="132">
        <v>20</v>
      </c>
      <c r="L12" s="133">
        <v>0.013877314814814815</v>
      </c>
      <c r="M12" s="132">
        <v>4</v>
      </c>
      <c r="N12" s="133">
        <v>0.013657407407407406</v>
      </c>
      <c r="O12" s="132">
        <v>14</v>
      </c>
      <c r="P12" s="133">
        <v>0.013541666666666667</v>
      </c>
      <c r="Q12" s="132">
        <v>10</v>
      </c>
      <c r="R12" s="133">
        <v>0.013541666666666667</v>
      </c>
      <c r="S12" s="134">
        <f>IF(X12&gt;0,X12,"")</f>
        <v>0.013541666666666667</v>
      </c>
      <c r="X12" s="4">
        <f t="shared" si="0"/>
        <v>0.013541666666666667</v>
      </c>
      <c r="Y12" s="103">
        <f>SMALL((H12,J12,L12,O12,P12,R12),1)+SMALL((H12,J12,L12,N12,P12,R12),2)+SMALL((H12,J12,L12,N12,P12,R12),3)+SMALL((H12,J12,L12,N12,P12,R12),4)</f>
        <v>0.054571759259259264</v>
      </c>
    </row>
    <row r="13" spans="2:25" ht="15.75">
      <c r="B13" s="129" t="s">
        <v>247</v>
      </c>
      <c r="C13" s="130">
        <f>G13+I13+K13+M13+O13+Q13</f>
        <v>172</v>
      </c>
      <c r="D13" s="137" t="s">
        <v>84</v>
      </c>
      <c r="E13" s="131">
        <f>+C13-LARGE((G13,I13,K13,M13,O13,Q13),1)-LARGE((G13,I13,K13,M13,O13,Q13),2)</f>
        <v>50</v>
      </c>
      <c r="F13" s="129">
        <v>1</v>
      </c>
      <c r="G13" s="132">
        <v>6</v>
      </c>
      <c r="H13" s="133">
        <v>0.01047453703703704</v>
      </c>
      <c r="I13" s="132">
        <v>13</v>
      </c>
      <c r="J13" s="133">
        <v>0.010324074074074074</v>
      </c>
      <c r="K13" s="132">
        <v>11</v>
      </c>
      <c r="L13" s="133">
        <v>0.010243055555555559</v>
      </c>
      <c r="M13" s="132">
        <v>100</v>
      </c>
      <c r="N13" s="133"/>
      <c r="O13" s="132">
        <v>20</v>
      </c>
      <c r="P13" s="133">
        <v>0.010277777777777776</v>
      </c>
      <c r="Q13" s="132">
        <v>22</v>
      </c>
      <c r="R13" s="133">
        <v>0.010381944444444442</v>
      </c>
      <c r="S13" s="134">
        <f>IF(X13&gt;0,X13,"")</f>
        <v>0.010243055555555559</v>
      </c>
      <c r="X13" s="4">
        <f t="shared" si="0"/>
        <v>0.010243055555555559</v>
      </c>
      <c r="Y13" s="103">
        <f>SMALL((H13,J13,L13,O13,P13,R13),1)+SMALL((H13,J13,L13,N13,P13,R13),2)+SMALL((H13,J13,L13,N13,P13,R13),3)+SMALL((H13,J13,L13,N13,P13,R13),4)</f>
        <v>0.041226851851851855</v>
      </c>
    </row>
    <row r="14" spans="2:25" ht="15.75">
      <c r="B14" s="129" t="s">
        <v>247</v>
      </c>
      <c r="C14" s="130">
        <f>G14+I14+K14+M14+O14+Q14</f>
        <v>142</v>
      </c>
      <c r="D14" s="137" t="s">
        <v>99</v>
      </c>
      <c r="E14" s="131">
        <f>+C14-LARGE((G14,I14,K14,M14,O14,Q14),1)-LARGE((G14,I14,K14,M14,O14,Q14),2)</f>
        <v>52</v>
      </c>
      <c r="F14" s="129">
        <v>21</v>
      </c>
      <c r="G14" s="132">
        <v>43</v>
      </c>
      <c r="H14" s="133">
        <v>0.010567129629629631</v>
      </c>
      <c r="I14" s="132">
        <v>33</v>
      </c>
      <c r="J14" s="133">
        <v>0.010555555555555556</v>
      </c>
      <c r="K14" s="132">
        <v>47</v>
      </c>
      <c r="L14" s="133">
        <v>0.011828703703703704</v>
      </c>
      <c r="M14" s="132">
        <v>5</v>
      </c>
      <c r="N14" s="133">
        <v>0.010231481481481482</v>
      </c>
      <c r="O14" s="132">
        <v>13</v>
      </c>
      <c r="P14" s="133">
        <v>0.010162037037037034</v>
      </c>
      <c r="Q14" s="132">
        <v>1</v>
      </c>
      <c r="R14" s="133">
        <v>0.01</v>
      </c>
      <c r="S14" s="134">
        <f>IF(X14&gt;0,X14,"")</f>
        <v>0.01</v>
      </c>
      <c r="X14" s="4">
        <f t="shared" si="0"/>
        <v>0.01</v>
      </c>
      <c r="Y14" s="103">
        <f>SMALL((H14,J14,L14,O14,P14,R14),1)+SMALL((H14,J14,L14,N14,P14,R14),2)+SMALL((H14,J14,L14,N14,P14,R14),3)+SMALL((H14,J14,L14,N14,P14,R14),4)</f>
        <v>0.04094907407407407</v>
      </c>
    </row>
    <row r="15" spans="2:25" ht="15.75">
      <c r="B15" s="129">
        <v>9</v>
      </c>
      <c r="C15" s="130">
        <f>G15+I15+K15+M15+O15+Q15</f>
        <v>255</v>
      </c>
      <c r="D15" s="137" t="s">
        <v>120</v>
      </c>
      <c r="E15" s="131">
        <f>+C15-LARGE((G15,I15,K15,M15,O15,Q15),1)-LARGE((G15,I15,K15,M15,O15,Q15),2)</f>
        <v>55</v>
      </c>
      <c r="F15" s="129">
        <v>43</v>
      </c>
      <c r="G15" s="132">
        <v>100</v>
      </c>
      <c r="H15" s="133"/>
      <c r="I15" s="132">
        <v>22</v>
      </c>
      <c r="J15" s="133">
        <v>0.016203703703703706</v>
      </c>
      <c r="K15" s="132">
        <v>1</v>
      </c>
      <c r="L15" s="133">
        <v>0.015682870370370368</v>
      </c>
      <c r="M15" s="132">
        <v>29</v>
      </c>
      <c r="N15" s="133">
        <v>0.015775462962962963</v>
      </c>
      <c r="O15" s="132">
        <v>3</v>
      </c>
      <c r="P15" s="133">
        <v>0.015428240740740739</v>
      </c>
      <c r="Q15" s="132">
        <v>100</v>
      </c>
      <c r="R15" s="133"/>
      <c r="S15" s="134">
        <f>IF(X15&gt;0,X15,"")</f>
        <v>0.015428240740740739</v>
      </c>
      <c r="X15" s="4">
        <f t="shared" si="0"/>
        <v>0.015428240740740739</v>
      </c>
      <c r="Y15" s="103">
        <f>SMALL((H15,J15,L15,O15,P15,R15),1)+SMALL((H15,J15,L15,N15,P15,R15),2)+SMALL((H15,J15,L15,N15,P15,R15),3)+SMALL((H15,J15,L15,N15,P15,R15),4)</f>
        <v>0.06309027777777777</v>
      </c>
    </row>
    <row r="16" spans="2:25" ht="15.75">
      <c r="B16" s="129" t="s">
        <v>248</v>
      </c>
      <c r="C16" s="130">
        <f>G16+I16+K16+M16+O16+Q16</f>
        <v>183</v>
      </c>
      <c r="D16" s="137" t="s">
        <v>134</v>
      </c>
      <c r="E16" s="131">
        <f>+C16-LARGE((G16,I16,K16,M16,O16,Q16),1)-LARGE((G16,I16,K16,M16,O16,Q16),2)</f>
        <v>57</v>
      </c>
      <c r="F16" s="129">
        <v>59</v>
      </c>
      <c r="G16" s="132">
        <v>26</v>
      </c>
      <c r="H16" s="133">
        <v>0.011956018518518519</v>
      </c>
      <c r="I16" s="132">
        <v>18</v>
      </c>
      <c r="J16" s="133">
        <v>0.011898148148148147</v>
      </c>
      <c r="K16" s="132">
        <v>12</v>
      </c>
      <c r="L16" s="133">
        <v>0.011759259259259257</v>
      </c>
      <c r="M16" s="132">
        <v>9</v>
      </c>
      <c r="N16" s="133">
        <v>0.011724537037037037</v>
      </c>
      <c r="O16" s="132">
        <v>18</v>
      </c>
      <c r="P16" s="133">
        <v>0.011608796296296294</v>
      </c>
      <c r="Q16" s="132">
        <v>100</v>
      </c>
      <c r="R16" s="133"/>
      <c r="S16" s="134">
        <f>IF(X16&gt;0,X16,"")</f>
        <v>0.011608796296296294</v>
      </c>
      <c r="X16" s="4">
        <f t="shared" si="0"/>
        <v>0.011608796296296294</v>
      </c>
      <c r="Y16" s="103">
        <f>SMALL((H16,J16,L16,O16,P16,R16),1)+SMALL((H16,J16,L16,N16,P16,R16),2)+SMALL((H16,J16,L16,N16,P16,R16),3)+SMALL((H16,J16,L16,N16,P16,R16),4)</f>
        <v>0.046990740740740736</v>
      </c>
    </row>
    <row r="17" spans="2:25" ht="15.75">
      <c r="B17" s="129" t="s">
        <v>248</v>
      </c>
      <c r="C17" s="130">
        <f>G17+I17+K17+M17+O17+Q17</f>
        <v>186</v>
      </c>
      <c r="D17" s="137" t="s">
        <v>109</v>
      </c>
      <c r="E17" s="131">
        <f>+C17-LARGE((G17,I17,K17,M17,O17,Q17),1)-LARGE((G17,I17,K17,M17,O17,Q17),2)</f>
        <v>58</v>
      </c>
      <c r="F17" s="129">
        <v>32</v>
      </c>
      <c r="G17" s="132">
        <v>100</v>
      </c>
      <c r="H17" s="133"/>
      <c r="I17" s="132">
        <v>5</v>
      </c>
      <c r="J17" s="133">
        <v>0.011631944444444445</v>
      </c>
      <c r="K17" s="132">
        <v>9</v>
      </c>
      <c r="L17" s="133">
        <v>0.011493055555555555</v>
      </c>
      <c r="M17" s="132">
        <v>26</v>
      </c>
      <c r="N17" s="133">
        <v>0.011655092592592592</v>
      </c>
      <c r="O17" s="132">
        <v>28</v>
      </c>
      <c r="P17" s="133">
        <v>0.011678240740740739</v>
      </c>
      <c r="Q17" s="132">
        <v>18</v>
      </c>
      <c r="R17" s="133">
        <v>0.01158564814814815</v>
      </c>
      <c r="S17" s="134">
        <f>IF(X17&gt;0,X17,"")</f>
        <v>0.011493055555555555</v>
      </c>
      <c r="X17" s="4">
        <f t="shared" si="0"/>
        <v>0.011493055555555555</v>
      </c>
      <c r="Y17" s="103">
        <f>SMALL((H17,J17,L17,O17,P17,R17),1)+SMALL((H17,J17,L17,N17,P17,R17),2)+SMALL((H17,J17,L17,N17,P17,R17),3)+SMALL((H17,J17,L17,N17,P17,R17),4)</f>
        <v>0.04636574074074074</v>
      </c>
    </row>
    <row r="18" spans="2:25" ht="15.75">
      <c r="B18" s="129">
        <v>12</v>
      </c>
      <c r="C18" s="130">
        <f>G18+I18+K18+M18+O18+Q18</f>
        <v>135</v>
      </c>
      <c r="D18" s="137" t="s">
        <v>177</v>
      </c>
      <c r="E18" s="131">
        <f>+C18-LARGE((G18,I18,K18,M18,O18,Q18),1)-LARGE((G18,I18,K18,M18,O18,Q18),2)</f>
        <v>59</v>
      </c>
      <c r="F18" s="129">
        <v>75</v>
      </c>
      <c r="G18" s="132">
        <v>11</v>
      </c>
      <c r="H18" s="133">
        <v>0.015555555555555555</v>
      </c>
      <c r="I18" s="132">
        <v>8</v>
      </c>
      <c r="J18" s="133">
        <v>0.015150462962962961</v>
      </c>
      <c r="K18" s="132">
        <v>35</v>
      </c>
      <c r="L18" s="133">
        <v>0.015625</v>
      </c>
      <c r="M18" s="132">
        <v>35</v>
      </c>
      <c r="N18" s="133">
        <v>0.01553240740740741</v>
      </c>
      <c r="O18" s="132">
        <v>41</v>
      </c>
      <c r="P18" s="133">
        <v>0.016388888888888887</v>
      </c>
      <c r="Q18" s="132">
        <v>5</v>
      </c>
      <c r="R18" s="133">
        <v>0.01510416666666667</v>
      </c>
      <c r="S18" s="134">
        <f>IF(X18&gt;0,X18,"")</f>
        <v>0.01510416666666667</v>
      </c>
      <c r="X18" s="4">
        <f t="shared" si="0"/>
        <v>0.01510416666666667</v>
      </c>
      <c r="Y18" s="103">
        <f>SMALL((H18,J18,L18,O18,P18,R18),1)+SMALL((H18,J18,L18,N18,P18,R18),2)+SMALL((H18,J18,L18,N18,P18,R18),3)+SMALL((H18,J18,L18,N18,P18,R18),4)</f>
        <v>0.0613425925925926</v>
      </c>
    </row>
    <row r="19" spans="2:25" ht="15.75">
      <c r="B19" s="129" t="s">
        <v>249</v>
      </c>
      <c r="C19" s="130">
        <f>G19+I19+K19+M19+O19+Q19</f>
        <v>259</v>
      </c>
      <c r="D19" s="137" t="s">
        <v>166</v>
      </c>
      <c r="E19" s="131">
        <f>+C19-LARGE((G19,I19,K19,M19,O19,Q19),1)-LARGE((G19,I19,K19,M19,O19,Q19),2)</f>
        <v>59</v>
      </c>
      <c r="F19" s="129">
        <v>67</v>
      </c>
      <c r="G19" s="132">
        <v>100</v>
      </c>
      <c r="H19" s="133"/>
      <c r="I19" s="132">
        <v>1</v>
      </c>
      <c r="J19" s="133">
        <v>0.012256944444444444</v>
      </c>
      <c r="K19" s="132">
        <v>4</v>
      </c>
      <c r="L19" s="133">
        <v>0.011863425925925927</v>
      </c>
      <c r="M19" s="132">
        <v>20</v>
      </c>
      <c r="N19" s="133">
        <v>0.011759259259259261</v>
      </c>
      <c r="O19" s="132">
        <v>100</v>
      </c>
      <c r="P19" s="133"/>
      <c r="Q19" s="132">
        <v>34</v>
      </c>
      <c r="R19" s="133">
        <v>0.012083333333333335</v>
      </c>
      <c r="S19" s="134">
        <f>IF(X19&gt;0,X19,"")</f>
        <v>0.011759259259259261</v>
      </c>
      <c r="X19" s="4">
        <f t="shared" si="0"/>
        <v>0.011759259259259261</v>
      </c>
      <c r="Y19" s="103">
        <f>SMALL((H19,J19,L19,O19,P19,R19),1)+SMALL((H19,J19,L19,N19,P19,R19),2)+SMALL((H19,J19,L19,N19,P19,R19),3)+SMALL((H19,J19,L19,N19,P19,R19),4)</f>
        <v>0.04806712962962963</v>
      </c>
    </row>
    <row r="20" spans="2:25" ht="15.75">
      <c r="B20" s="129" t="s">
        <v>249</v>
      </c>
      <c r="C20" s="130">
        <f>G20+I20+K20+M20+O20+Q20</f>
        <v>138</v>
      </c>
      <c r="D20" s="137" t="s">
        <v>154</v>
      </c>
      <c r="E20" s="131">
        <f>+C20-LARGE((G20,I20,K20,M20,O20,Q20),1)-LARGE((G20,I20,K20,M20,O20,Q20),2)</f>
        <v>62</v>
      </c>
      <c r="F20" s="129">
        <v>84</v>
      </c>
      <c r="G20" s="132">
        <v>32</v>
      </c>
      <c r="H20" s="133">
        <v>0.009999999999999998</v>
      </c>
      <c r="I20" s="132">
        <v>15</v>
      </c>
      <c r="J20" s="133">
        <v>0.00988425925925926</v>
      </c>
      <c r="K20" s="132">
        <v>7</v>
      </c>
      <c r="L20" s="133">
        <v>0.009733796296296298</v>
      </c>
      <c r="M20" s="132">
        <v>42</v>
      </c>
      <c r="N20" s="133">
        <v>0.01037037037037037</v>
      </c>
      <c r="O20" s="132">
        <v>34</v>
      </c>
      <c r="P20" s="133">
        <v>0.010104166666666668</v>
      </c>
      <c r="Q20" s="132">
        <v>8</v>
      </c>
      <c r="R20" s="133">
        <v>0.009687499999999998</v>
      </c>
      <c r="S20" s="134">
        <f>IF(X20&gt;0,X20,"")</f>
        <v>0.009687499999999998</v>
      </c>
      <c r="X20" s="4">
        <f t="shared" si="0"/>
        <v>0.009687499999999998</v>
      </c>
      <c r="Y20" s="103">
        <f>SMALL((H20,J20,L20,O20,P20,R20),1)+SMALL((H20,J20,L20,N20,P20,R20),2)+SMALL((H20,J20,L20,N20,P20,R20),3)+SMALL((H20,J20,L20,N20,P20,R20),4)</f>
        <v>0.03930555555555555</v>
      </c>
    </row>
    <row r="21" spans="2:25" ht="15.75">
      <c r="B21" s="129">
        <v>15</v>
      </c>
      <c r="C21" s="130">
        <f>G21+I21+K21+M21+O21+Q21</f>
        <v>188</v>
      </c>
      <c r="D21" s="137" t="s">
        <v>88</v>
      </c>
      <c r="E21" s="131">
        <f>+C21-LARGE((G21,I21,K21,M21,O21,Q21),1)-LARGE((G21,I21,K21,M21,O21,Q21),2)</f>
        <v>64</v>
      </c>
      <c r="F21" s="129">
        <v>6</v>
      </c>
      <c r="G21" s="132">
        <v>22</v>
      </c>
      <c r="H21" s="133">
        <v>0.012048611111111114</v>
      </c>
      <c r="I21" s="132">
        <v>100</v>
      </c>
      <c r="J21" s="133"/>
      <c r="K21" s="132">
        <v>24</v>
      </c>
      <c r="L21" s="133">
        <v>0.012210648148148148</v>
      </c>
      <c r="M21" s="132">
        <v>1</v>
      </c>
      <c r="N21" s="133">
        <v>0.01173611111111111</v>
      </c>
      <c r="O21" s="132">
        <v>21</v>
      </c>
      <c r="P21" s="133">
        <v>0.011458333333333338</v>
      </c>
      <c r="Q21" s="132">
        <v>20</v>
      </c>
      <c r="R21" s="133">
        <v>0.011597222222222224</v>
      </c>
      <c r="S21" s="134">
        <f>IF(X21&gt;0,X21,"")</f>
        <v>0.011458333333333338</v>
      </c>
      <c r="X21" s="4">
        <f t="shared" si="0"/>
        <v>0.011458333333333338</v>
      </c>
      <c r="Y21" s="103">
        <f>SMALL((H21,J21,L21,O21,P21,R21),1)+SMALL((H21,J21,L21,N21,P21,R21),2)+SMALL((H21,J21,L21,N21,P21,R21),3)+SMALL((H21,J21,L21,N21,P21,R21),4)</f>
        <v>0.046840277777777786</v>
      </c>
    </row>
    <row r="22" spans="2:25" ht="15.75">
      <c r="B22" s="129">
        <f>1+B21</f>
        <v>16</v>
      </c>
      <c r="C22" s="130">
        <f>G22+I22+K22+M22+O22+Q22</f>
        <v>264</v>
      </c>
      <c r="D22" s="137" t="s">
        <v>148</v>
      </c>
      <c r="E22" s="131">
        <f>+C22-LARGE((G22,I22,K22,M22,O22,Q22),1)-LARGE((G22,I22,K22,M22,O22,Q22),2)</f>
        <v>64</v>
      </c>
      <c r="F22" s="129">
        <v>78</v>
      </c>
      <c r="G22" s="132">
        <v>100</v>
      </c>
      <c r="H22" s="133"/>
      <c r="I22" s="132">
        <v>43</v>
      </c>
      <c r="J22" s="133">
        <v>0.012199074074074074</v>
      </c>
      <c r="K22" s="132">
        <v>5</v>
      </c>
      <c r="L22" s="133">
        <v>0.011747685185185187</v>
      </c>
      <c r="M22" s="132">
        <v>100</v>
      </c>
      <c r="N22" s="133"/>
      <c r="O22" s="132">
        <v>4</v>
      </c>
      <c r="P22" s="133">
        <v>0.011493055555555555</v>
      </c>
      <c r="Q22" s="132">
        <v>12</v>
      </c>
      <c r="R22" s="133">
        <v>0.011493055555555555</v>
      </c>
      <c r="S22" s="134">
        <f>IF(X22&gt;0,X22,"")</f>
        <v>0.011493055555555555</v>
      </c>
      <c r="X22" s="4">
        <f t="shared" si="0"/>
        <v>0.011493055555555555</v>
      </c>
      <c r="Y22" s="103">
        <f>SMALL((H22,J22,L22,O22,P22,R22),1)+SMALL((H22,J22,L22,N22,P22,R22),2)+SMALL((H22,J22,L22,N22,P22,R22),3)+SMALL((H22,J22,L22,N22,P22,R22),4)</f>
        <v>0.046932870370370375</v>
      </c>
    </row>
    <row r="23" spans="2:25" ht="15.75">
      <c r="B23" s="129" t="s">
        <v>250</v>
      </c>
      <c r="C23" s="130">
        <f>G23+I23+K23+M23+O23+Q23</f>
        <v>265</v>
      </c>
      <c r="D23" s="137" t="s">
        <v>145</v>
      </c>
      <c r="E23" s="131">
        <f>+C23-LARGE((G23,I23,K23,M23,O23,Q23),1)-LARGE((G23,I23,K23,M23,O23,Q23),2)</f>
        <v>65</v>
      </c>
      <c r="F23" s="129">
        <v>74</v>
      </c>
      <c r="G23" s="132">
        <v>15</v>
      </c>
      <c r="H23" s="133">
        <v>0.010347222222222221</v>
      </c>
      <c r="I23" s="132">
        <v>100</v>
      </c>
      <c r="J23" s="133"/>
      <c r="K23" s="132">
        <v>100</v>
      </c>
      <c r="L23" s="133"/>
      <c r="M23" s="132">
        <v>16</v>
      </c>
      <c r="N23" s="133">
        <v>0.010335648148148148</v>
      </c>
      <c r="O23" s="132">
        <v>27</v>
      </c>
      <c r="P23" s="133">
        <v>0.010266203703703703</v>
      </c>
      <c r="Q23" s="132">
        <v>7</v>
      </c>
      <c r="R23" s="133">
        <v>0.01015046296296296</v>
      </c>
      <c r="S23" s="134">
        <f>IF(X23&gt;0,X23,"")</f>
        <v>0.01015046296296296</v>
      </c>
      <c r="X23" s="4">
        <f t="shared" si="0"/>
        <v>0.01015046296296296</v>
      </c>
      <c r="Y23" s="103">
        <f>SMALL((H23,J23,L23,O23,P23,R23),1)+SMALL((H23,J23,L23,N23,P23,R23),2)+SMALL((H23,J23,L23,N23,P23,R23),3)+SMALL((H23,J23,L23,N23,P23,R23),4)</f>
        <v>0.04109953703703703</v>
      </c>
    </row>
    <row r="24" spans="2:25" ht="15.75">
      <c r="B24" s="129" t="s">
        <v>250</v>
      </c>
      <c r="C24" s="130">
        <f>G24+I24+K24+M24+O24+Q24</f>
        <v>211</v>
      </c>
      <c r="D24" s="137" t="s">
        <v>86</v>
      </c>
      <c r="E24" s="131">
        <f>+C24-LARGE((G24,I24,K24,M24,O24,Q24),1)-LARGE((G24,I24,K24,M24,O24,Q24),2)</f>
        <v>69</v>
      </c>
      <c r="F24" s="129">
        <v>4</v>
      </c>
      <c r="G24" s="132">
        <v>38</v>
      </c>
      <c r="H24" s="133">
        <v>0.011018518518518521</v>
      </c>
      <c r="I24" s="132">
        <v>42</v>
      </c>
      <c r="J24" s="133">
        <v>0.011203703703703705</v>
      </c>
      <c r="K24" s="132">
        <v>10</v>
      </c>
      <c r="L24" s="133">
        <v>0.010937500000000003</v>
      </c>
      <c r="M24" s="132">
        <v>100</v>
      </c>
      <c r="N24" s="133"/>
      <c r="O24" s="132">
        <v>12</v>
      </c>
      <c r="P24" s="133">
        <v>0.010844907407407407</v>
      </c>
      <c r="Q24" s="132">
        <v>9</v>
      </c>
      <c r="R24" s="133">
        <v>0.01085648148148148</v>
      </c>
      <c r="S24" s="134">
        <f>IF(X24&gt;0,X24,"")</f>
        <v>0.010844907407407407</v>
      </c>
      <c r="X24" s="4">
        <f t="shared" si="0"/>
        <v>0.010844907407407407</v>
      </c>
      <c r="Y24" s="103">
        <f>SMALL((H24,J24,L24,O24,P24,R24),1)+SMALL((H24,J24,L24,N24,P24,R24),2)+SMALL((H24,J24,L24,N24,P24,R24),3)+SMALL((H24,J24,L24,N24,P24,R24),4)</f>
        <v>0.04365740740740741</v>
      </c>
    </row>
    <row r="25" spans="2:25" ht="15.75">
      <c r="B25" s="129">
        <v>19</v>
      </c>
      <c r="C25" s="130">
        <f>G25+I25+K25+M25+O25+Q25</f>
        <v>149</v>
      </c>
      <c r="D25" s="137" t="s">
        <v>146</v>
      </c>
      <c r="E25" s="131">
        <f>+C25-LARGE((G25,I25,K25,M25,O25,Q25),1)-LARGE((G25,I25,K25,M25,O25,Q25),2)</f>
        <v>72</v>
      </c>
      <c r="F25" s="129">
        <v>76</v>
      </c>
      <c r="G25" s="132">
        <v>46</v>
      </c>
      <c r="H25" s="133">
        <v>0.011168981481481483</v>
      </c>
      <c r="I25" s="132">
        <v>24</v>
      </c>
      <c r="J25" s="133">
        <v>0.010706018518518517</v>
      </c>
      <c r="K25" s="132">
        <v>19</v>
      </c>
      <c r="L25" s="133">
        <v>0.010729166666666668</v>
      </c>
      <c r="M25" s="132">
        <v>10</v>
      </c>
      <c r="N25" s="133">
        <v>0.010590277777777782</v>
      </c>
      <c r="O25" s="132">
        <v>19</v>
      </c>
      <c r="P25" s="133">
        <v>0.010370370370370372</v>
      </c>
      <c r="Q25" s="132">
        <v>31</v>
      </c>
      <c r="R25" s="133">
        <v>0.010381944444444445</v>
      </c>
      <c r="S25" s="134">
        <f>IF(X25&gt;0,X25,"")</f>
        <v>0.010370370370370372</v>
      </c>
      <c r="X25" s="4">
        <f t="shared" si="0"/>
        <v>0.010370370370370372</v>
      </c>
      <c r="Y25" s="103">
        <f>SMALL((H25,J25,L25,O25,P25,R25),1)+SMALL((H25,J25,L25,N25,P25,R25),2)+SMALL((H25,J25,L25,N25,P25,R25),3)+SMALL((H25,J25,L25,N25,P25,R25),4)</f>
        <v>0.04204861111111112</v>
      </c>
    </row>
    <row r="26" spans="2:25" ht="15.75">
      <c r="B26" s="129">
        <f>1+B25</f>
        <v>20</v>
      </c>
      <c r="C26" s="130">
        <f>G26+I26+K26+M26+O26+Q26</f>
        <v>273</v>
      </c>
      <c r="D26" s="137" t="s">
        <v>239</v>
      </c>
      <c r="E26" s="131">
        <f>+C26-LARGE((G26,I26,K26,M26,O26,Q26),1)-LARGE((G26,I26,K26,M26,O26,Q26),2)</f>
        <v>73</v>
      </c>
      <c r="F26" s="129">
        <v>85</v>
      </c>
      <c r="G26" s="132">
        <v>100</v>
      </c>
      <c r="H26" s="133"/>
      <c r="I26" s="132">
        <v>6</v>
      </c>
      <c r="J26" s="133">
        <v>0.011921296296296298</v>
      </c>
      <c r="K26" s="132">
        <v>46</v>
      </c>
      <c r="L26" s="133">
        <v>0.012557870370370369</v>
      </c>
      <c r="M26" s="132">
        <v>11</v>
      </c>
      <c r="N26" s="133">
        <v>0.01153935185185185</v>
      </c>
      <c r="O26" s="132">
        <v>10</v>
      </c>
      <c r="P26" s="133">
        <v>0.011504629629629629</v>
      </c>
      <c r="Q26" s="132">
        <v>100</v>
      </c>
      <c r="R26" s="133"/>
      <c r="S26" s="134">
        <f>IF(X26&gt;0,X26,"")</f>
        <v>0.011504629629629629</v>
      </c>
      <c r="X26" s="4">
        <f t="shared" si="0"/>
        <v>0.011504629629629629</v>
      </c>
      <c r="Y26" s="103">
        <f>SMALL((H26,J26,L26,O26,P26,R26),1)+SMALL((H26,J26,L26,N26,P26,R26),2)+SMALL((H26,J26,L26,N26,P26,R26),3)+SMALL((H26,J26,L26,N26,P26,R26),4)</f>
        <v>0.04752314814814815</v>
      </c>
    </row>
    <row r="27" spans="2:25" ht="15.75">
      <c r="B27" s="129" t="s">
        <v>251</v>
      </c>
      <c r="C27" s="130">
        <f>G27+I27+K27+M27+O27+Q27</f>
        <v>205</v>
      </c>
      <c r="D27" s="137" t="s">
        <v>157</v>
      </c>
      <c r="E27" s="131">
        <f>+C27-LARGE((G27,I27,K27,M27,O27,Q27),1)-LARGE((G27,I27,K27,M27,O27,Q27),2)</f>
        <v>75</v>
      </c>
      <c r="F27" s="129">
        <v>57</v>
      </c>
      <c r="G27" s="132">
        <v>100</v>
      </c>
      <c r="H27" s="133"/>
      <c r="I27" s="132">
        <v>30</v>
      </c>
      <c r="J27" s="133">
        <v>0.011030092592592591</v>
      </c>
      <c r="K27" s="132">
        <v>15</v>
      </c>
      <c r="L27" s="133">
        <v>0.010902777777777779</v>
      </c>
      <c r="M27" s="132">
        <v>3</v>
      </c>
      <c r="N27" s="133">
        <v>0.010590277777777778</v>
      </c>
      <c r="O27" s="132">
        <v>29</v>
      </c>
      <c r="P27" s="133">
        <v>0.010532407407407405</v>
      </c>
      <c r="Q27" s="132">
        <v>28</v>
      </c>
      <c r="R27" s="133">
        <v>0.01059027777777778</v>
      </c>
      <c r="S27" s="134">
        <f>IF(X27&gt;0,X27,"")</f>
        <v>0.010532407407407405</v>
      </c>
      <c r="X27" s="4">
        <f t="shared" si="0"/>
        <v>0.010532407407407405</v>
      </c>
      <c r="Y27" s="103">
        <f>SMALL((H27,J27,L27,O27,P27,R27),1)+SMALL((H27,J27,L27,N27,P27,R27),2)+SMALL((H27,J27,L27,N27,P27,R27),3)+SMALL((H27,J27,L27,N27,P27,R27),4)</f>
        <v>0.042615740740740746</v>
      </c>
    </row>
    <row r="28" spans="2:25" ht="15.75">
      <c r="B28" s="129" t="s">
        <v>251</v>
      </c>
      <c r="C28" s="130">
        <f>G28+I28+K28+M28+O28+Q28</f>
        <v>171</v>
      </c>
      <c r="D28" s="137" t="s">
        <v>115</v>
      </c>
      <c r="E28" s="131">
        <f>+C28-LARGE((G28,I28,K28,M28,O28,Q28),1)-LARGE((G28,I28,K28,M28,O28,Q28),2)</f>
        <v>75</v>
      </c>
      <c r="F28" s="129">
        <v>38</v>
      </c>
      <c r="G28" s="132">
        <v>48</v>
      </c>
      <c r="H28" s="133">
        <v>0.01142361111111111</v>
      </c>
      <c r="I28" s="132">
        <v>48</v>
      </c>
      <c r="J28" s="133">
        <v>0.010810185185185187</v>
      </c>
      <c r="K28" s="132">
        <v>32</v>
      </c>
      <c r="L28" s="133">
        <v>0.010578703703703703</v>
      </c>
      <c r="M28" s="132">
        <v>17</v>
      </c>
      <c r="N28" s="133">
        <v>0.010219907407407405</v>
      </c>
      <c r="O28" s="132">
        <v>15</v>
      </c>
      <c r="P28" s="133">
        <v>0.010196759259259258</v>
      </c>
      <c r="Q28" s="132">
        <v>11</v>
      </c>
      <c r="R28" s="133">
        <v>0.010208333333333331</v>
      </c>
      <c r="S28" s="134">
        <f>IF(X28&gt;0,X28,"")</f>
        <v>0.010196759259259258</v>
      </c>
      <c r="X28" s="4">
        <f t="shared" si="0"/>
        <v>0.010196759259259258</v>
      </c>
      <c r="Y28" s="103">
        <f>SMALL((H28,J28,L28,O28,P28,R28),1)+SMALL((H28,J28,L28,N28,P28,R28),2)+SMALL((H28,J28,L28,N28,P28,R28),3)+SMALL((H28,J28,L28,N28,P28,R28),4)</f>
        <v>0.041203703703703694</v>
      </c>
    </row>
    <row r="29" spans="2:25" ht="15.75">
      <c r="B29" s="129">
        <v>23</v>
      </c>
      <c r="C29" s="130">
        <f>G29+I29+K29+M29+O29+Q29</f>
        <v>276</v>
      </c>
      <c r="D29" s="137" t="s">
        <v>118</v>
      </c>
      <c r="E29" s="131">
        <f>+C29-LARGE((G29,I29,K29,M29,O29,Q29),1)-LARGE((G29,I29,K29,M29,O29,Q29),2)</f>
        <v>76</v>
      </c>
      <c r="F29" s="129">
        <v>41</v>
      </c>
      <c r="G29" s="132">
        <v>27</v>
      </c>
      <c r="H29" s="133">
        <v>0.009768518518518518</v>
      </c>
      <c r="I29" s="132">
        <v>17</v>
      </c>
      <c r="J29" s="133">
        <v>0.009675925925925925</v>
      </c>
      <c r="K29" s="132">
        <v>100</v>
      </c>
      <c r="L29" s="133"/>
      <c r="M29" s="132">
        <v>21</v>
      </c>
      <c r="N29" s="133">
        <v>0.0096875</v>
      </c>
      <c r="O29" s="132">
        <v>11</v>
      </c>
      <c r="P29" s="133">
        <v>0.009560185185185184</v>
      </c>
      <c r="Q29" s="132">
        <v>100</v>
      </c>
      <c r="R29" s="133"/>
      <c r="S29" s="134">
        <f>IF(X29&gt;0,X29,"")</f>
        <v>0.009560185185185184</v>
      </c>
      <c r="X29" s="4">
        <f t="shared" si="0"/>
        <v>0.009560185185185184</v>
      </c>
      <c r="Y29" s="103">
        <f>SMALL((H29,J29,L29,O29,P29,R29),1)+SMALL((H29,J29,L29,N29,P29,R29),2)+SMALL((H29,J29,L29,N29,P29,R29),3)+SMALL((H29,J29,L29,N29,P29,R29),4)</f>
        <v>0.038692129629629625</v>
      </c>
    </row>
    <row r="30" spans="2:25" ht="15.75">
      <c r="B30" s="129">
        <f>1+B29</f>
        <v>24</v>
      </c>
      <c r="C30" s="130">
        <f>G30+I30+K30+M30+O30+Q30</f>
        <v>224</v>
      </c>
      <c r="D30" s="137" t="s">
        <v>108</v>
      </c>
      <c r="E30" s="131">
        <f>+C30-LARGE((G30,I30,K30,M30,O30,Q30),1)-LARGE((G30,I30,K30,M30,O30,Q30),2)</f>
        <v>82</v>
      </c>
      <c r="F30" s="129">
        <v>31</v>
      </c>
      <c r="G30" s="132">
        <v>34</v>
      </c>
      <c r="H30" s="133">
        <v>0.01144675925925926</v>
      </c>
      <c r="I30" s="132">
        <v>26</v>
      </c>
      <c r="J30" s="133">
        <v>0.01142361111111111</v>
      </c>
      <c r="K30" s="132">
        <v>42</v>
      </c>
      <c r="L30" s="133">
        <v>0.012083333333333335</v>
      </c>
      <c r="M30" s="132">
        <v>8</v>
      </c>
      <c r="N30" s="133">
        <v>0.011354166666666669</v>
      </c>
      <c r="O30" s="132">
        <v>100</v>
      </c>
      <c r="P30" s="133"/>
      <c r="Q30" s="132">
        <v>14</v>
      </c>
      <c r="R30" s="133">
        <v>0.01141203703703704</v>
      </c>
      <c r="S30" s="134">
        <f>IF(X30&gt;0,X30,"")</f>
        <v>0.011354166666666669</v>
      </c>
      <c r="X30" s="4">
        <f t="shared" si="0"/>
        <v>0.011354166666666669</v>
      </c>
      <c r="Y30" s="103">
        <f>SMALL((H30,J30,L30,O30,P30,R30),1)+SMALL((H30,J30,L30,N30,P30,R30),2)+SMALL((H30,J30,L30,N30,P30,R30),3)+SMALL((H30,J30,L30,N30,P30,R30),4)</f>
        <v>0.04569444444444445</v>
      </c>
    </row>
    <row r="31" spans="2:25" ht="15.75">
      <c r="B31" s="129">
        <f>1+B30</f>
        <v>25</v>
      </c>
      <c r="C31" s="130">
        <f>G31+I31+K31+M31+O31+Q31</f>
        <v>169</v>
      </c>
      <c r="D31" s="137" t="s">
        <v>147</v>
      </c>
      <c r="E31" s="131">
        <f>+C31-LARGE((G31,I31,K31,M31,O31,Q31),1)-LARGE((G31,I31,K31,M31,O31,Q31),2)</f>
        <v>82</v>
      </c>
      <c r="F31" s="129">
        <v>77</v>
      </c>
      <c r="G31" s="132">
        <v>10</v>
      </c>
      <c r="H31" s="133">
        <v>0.010335648148148148</v>
      </c>
      <c r="I31" s="132">
        <v>49</v>
      </c>
      <c r="J31" s="133">
        <v>0.011215277777777777</v>
      </c>
      <c r="K31" s="132">
        <v>23</v>
      </c>
      <c r="L31" s="133">
        <v>0.010462962962962964</v>
      </c>
      <c r="M31" s="132">
        <v>14</v>
      </c>
      <c r="N31" s="133">
        <v>0.010300925925925927</v>
      </c>
      <c r="O31" s="132">
        <v>35</v>
      </c>
      <c r="P31" s="133">
        <v>0.010810185185185185</v>
      </c>
      <c r="Q31" s="132">
        <v>38</v>
      </c>
      <c r="R31" s="133">
        <v>0.010925925925925927</v>
      </c>
      <c r="S31" s="134">
        <f>IF(X31&gt;0,X31,"")</f>
        <v>0.010300925925925927</v>
      </c>
      <c r="X31" s="4">
        <f t="shared" si="0"/>
        <v>0.010300925925925927</v>
      </c>
      <c r="Y31" s="103">
        <f>SMALL((H31,J31,L31,O31,P31,R31),1)+SMALL((H31,J31,L31,N31,P31,R31),2)+SMALL((H31,J31,L31,N31,P31,R31),3)+SMALL((H31,J31,L31,N31,P31,R31),4)</f>
        <v>0.041944444444444444</v>
      </c>
    </row>
    <row r="32" spans="2:25" ht="15.75">
      <c r="B32" s="129">
        <f>1+B31</f>
        <v>26</v>
      </c>
      <c r="C32" s="130">
        <f>G32+I32+K32+M32+O32+Q32</f>
        <v>285</v>
      </c>
      <c r="D32" s="137" t="s">
        <v>132</v>
      </c>
      <c r="E32" s="131">
        <f>+C32-LARGE((G32,I32,K32,M32,O32,Q32),1)-LARGE((G32,I32,K32,M32,O32,Q32),2)</f>
        <v>85</v>
      </c>
      <c r="F32" s="129">
        <v>56</v>
      </c>
      <c r="G32" s="132">
        <v>100</v>
      </c>
      <c r="H32" s="133"/>
      <c r="I32" s="132">
        <v>38</v>
      </c>
      <c r="J32" s="133">
        <v>0.010787037037037038</v>
      </c>
      <c r="K32" s="132">
        <v>100</v>
      </c>
      <c r="L32" s="133"/>
      <c r="M32" s="132">
        <v>23</v>
      </c>
      <c r="N32" s="133">
        <v>0.010543981481481482</v>
      </c>
      <c r="O32" s="132">
        <v>8</v>
      </c>
      <c r="P32" s="133">
        <v>0.010185185185185184</v>
      </c>
      <c r="Q32" s="132">
        <v>16</v>
      </c>
      <c r="R32" s="133">
        <v>0.010300925925925927</v>
      </c>
      <c r="S32" s="134">
        <f>IF(X32&gt;0,X32,"")</f>
        <v>0.010185185185185184</v>
      </c>
      <c r="X32" s="4">
        <f t="shared" si="0"/>
        <v>0.010185185185185184</v>
      </c>
      <c r="Y32" s="103">
        <f>SMALL((H32,J32,L32,O32,P32,R32),1)+SMALL((H32,J32,L32,N32,P32,R32),2)+SMALL((H32,J32,L32,N32,P32,R32),3)+SMALL((H32,J32,L32,N32,P32,R32),4)</f>
        <v>0.041817129629629635</v>
      </c>
    </row>
    <row r="33" spans="2:25" ht="15.75">
      <c r="B33" s="129" t="s">
        <v>252</v>
      </c>
      <c r="C33" s="130">
        <f>G33+I33+K33+M33+O33+Q33</f>
        <v>286</v>
      </c>
      <c r="D33" s="137" t="s">
        <v>101</v>
      </c>
      <c r="E33" s="131">
        <f>+C33-LARGE((G33,I33,K33,M33,O33,Q33),1)-LARGE((G33,I33,K33,M33,O33,Q33),2)</f>
        <v>86</v>
      </c>
      <c r="F33" s="129">
        <v>24</v>
      </c>
      <c r="G33" s="132">
        <v>20</v>
      </c>
      <c r="H33" s="133">
        <v>0.01028935185185185</v>
      </c>
      <c r="I33" s="132">
        <v>36</v>
      </c>
      <c r="J33" s="133">
        <v>0.01063657407407407</v>
      </c>
      <c r="K33" s="132">
        <v>28</v>
      </c>
      <c r="L33" s="133">
        <v>0.01046296296296296</v>
      </c>
      <c r="M33" s="132">
        <v>2</v>
      </c>
      <c r="N33" s="133">
        <v>0.01</v>
      </c>
      <c r="O33" s="132">
        <v>100</v>
      </c>
      <c r="P33" s="133"/>
      <c r="Q33" s="132">
        <v>100</v>
      </c>
      <c r="R33" s="133"/>
      <c r="S33" s="134">
        <f>IF(X33&gt;0,X33,"")</f>
        <v>0.01</v>
      </c>
      <c r="X33" s="4">
        <f t="shared" si="0"/>
        <v>0.01</v>
      </c>
      <c r="Y33" s="103">
        <f>SMALL((H33,J33,L33,O33,P33,R33),1)+SMALL((H33,J33,L33,N33,P33,R33),2)+SMALL((H33,J33,L33,N33,P33,R33),3)+SMALL((H33,J33,L33,N33,P33,R33),4)</f>
        <v>0.04167824074074073</v>
      </c>
    </row>
    <row r="34" spans="2:25" ht="15.75">
      <c r="B34" s="129" t="s">
        <v>252</v>
      </c>
      <c r="C34" s="130">
        <f>G34+I34+K34+M34+O34+Q34</f>
        <v>287</v>
      </c>
      <c r="D34" s="137" t="s">
        <v>97</v>
      </c>
      <c r="E34" s="131">
        <f>+C34-LARGE((G34,I34,K34,M34,O34,Q34),1)-LARGE((G34,I34,K34,M34,O34,Q34),2)</f>
        <v>87</v>
      </c>
      <c r="F34" s="129">
        <v>19</v>
      </c>
      <c r="G34" s="132">
        <v>100</v>
      </c>
      <c r="H34" s="133"/>
      <c r="I34" s="132">
        <v>37</v>
      </c>
      <c r="J34" s="133">
        <v>0.013194444444444446</v>
      </c>
      <c r="K34" s="132">
        <v>17</v>
      </c>
      <c r="L34" s="133">
        <v>0.013009259259259259</v>
      </c>
      <c r="M34" s="132">
        <v>27</v>
      </c>
      <c r="N34" s="133">
        <v>0.013182870370370369</v>
      </c>
      <c r="O34" s="132">
        <v>6</v>
      </c>
      <c r="P34" s="133">
        <v>0.012708333333333332</v>
      </c>
      <c r="Q34" s="132">
        <v>100</v>
      </c>
      <c r="R34" s="133"/>
      <c r="S34" s="134">
        <f>IF(X34&gt;0,X34,"")</f>
        <v>0.012708333333333332</v>
      </c>
      <c r="X34" s="4">
        <f t="shared" si="0"/>
        <v>0.012708333333333332</v>
      </c>
      <c r="Y34" s="103">
        <f>SMALL((H34,J34,L34,O34,P34,R34),1)+SMALL((H34,J34,L34,N34,P34,R34),2)+SMALL((H34,J34,L34,N34,P34,R34),3)+SMALL((H34,J34,L34,N34,P34,R34),4)</f>
        <v>0.0520949074074074</v>
      </c>
    </row>
    <row r="35" spans="2:25" ht="15.75">
      <c r="B35" s="129">
        <v>29</v>
      </c>
      <c r="C35" s="130">
        <f>G35+I35+K35+M35+O35+Q35</f>
        <v>289</v>
      </c>
      <c r="D35" s="137" t="s">
        <v>161</v>
      </c>
      <c r="E35" s="131">
        <f>+C35-LARGE((G35,I35,K35,M35,O35,Q35),1)-LARGE((G35,I35,K35,M35,O35,Q35),2)</f>
        <v>89</v>
      </c>
      <c r="F35" s="129">
        <v>9</v>
      </c>
      <c r="G35" s="132">
        <v>14</v>
      </c>
      <c r="H35" s="133">
        <v>0.012870370370370369</v>
      </c>
      <c r="I35" s="132">
        <v>100</v>
      </c>
      <c r="J35" s="133"/>
      <c r="K35" s="132">
        <v>38</v>
      </c>
      <c r="L35" s="133">
        <v>0.013379629629629627</v>
      </c>
      <c r="M35" s="132">
        <v>100</v>
      </c>
      <c r="N35" s="133"/>
      <c r="O35" s="132">
        <v>24</v>
      </c>
      <c r="P35" s="133">
        <v>0.013009259259259259</v>
      </c>
      <c r="Q35" s="132">
        <v>13</v>
      </c>
      <c r="R35" s="133">
        <v>0.012893518518518516</v>
      </c>
      <c r="S35" s="134">
        <f>IF(X35&gt;0,X35,"")</f>
        <v>0.012870370370370369</v>
      </c>
      <c r="X35" s="4">
        <f t="shared" si="0"/>
        <v>0.012870370370370369</v>
      </c>
      <c r="Y35" s="103">
        <f>SMALL((H35,J35,L35,O35,P35,R35),1)+SMALL((H35,J35,L35,N35,P35,R35),2)+SMALL((H35,J35,L35,N35,P35,R35),3)+SMALL((H35,J35,L35,N35,P35,R35),4)</f>
        <v>0.05215277777777777</v>
      </c>
    </row>
    <row r="36" spans="2:25" ht="15.75">
      <c r="B36" s="129">
        <f aca="true" t="shared" si="1" ref="B36:B41">1+B35</f>
        <v>30</v>
      </c>
      <c r="C36" s="130">
        <f>G36+I36+K36+M36+O36+Q36</f>
        <v>228</v>
      </c>
      <c r="D36" s="137" t="s">
        <v>96</v>
      </c>
      <c r="E36" s="131">
        <f>+C36-LARGE((G36,I36,K36,M36,O36,Q36),1)-LARGE((G36,I36,K36,M36,O36,Q36),2)</f>
        <v>90</v>
      </c>
      <c r="F36" s="129">
        <v>16</v>
      </c>
      <c r="G36" s="132">
        <v>31</v>
      </c>
      <c r="H36" s="133">
        <v>0.015266203703703702</v>
      </c>
      <c r="I36" s="132">
        <v>9</v>
      </c>
      <c r="J36" s="133">
        <v>0.01505787037037037</v>
      </c>
      <c r="K36" s="132">
        <v>33</v>
      </c>
      <c r="L36" s="133">
        <v>0.015439814814814816</v>
      </c>
      <c r="M36" s="132">
        <v>100</v>
      </c>
      <c r="N36" s="133"/>
      <c r="O36" s="132">
        <v>38</v>
      </c>
      <c r="P36" s="133">
        <v>0.015729166666666666</v>
      </c>
      <c r="Q36" s="132">
        <v>17</v>
      </c>
      <c r="R36" s="133">
        <v>0.014942129629629632</v>
      </c>
      <c r="S36" s="134">
        <f>IF(X36&gt;0,X36,"")</f>
        <v>0.014942129629629632</v>
      </c>
      <c r="X36" s="4">
        <f t="shared" si="0"/>
        <v>0.014942129629629632</v>
      </c>
      <c r="Y36" s="103">
        <f>SMALL((H36,J36,L36,O36,P36,R36),1)+SMALL((H36,J36,L36,N36,P36,R36),2)+SMALL((H36,J36,L36,N36,P36,R36),3)+SMALL((H36,J36,L36,N36,P36,R36),4)</f>
        <v>0.06070601851851852</v>
      </c>
    </row>
    <row r="37" spans="2:25" ht="15.75">
      <c r="B37" s="129">
        <f t="shared" si="1"/>
        <v>31</v>
      </c>
      <c r="C37" s="130">
        <f>G37+I37+K37+M37+O37+Q37</f>
        <v>296</v>
      </c>
      <c r="D37" s="137" t="s">
        <v>126</v>
      </c>
      <c r="E37" s="131">
        <f>+C37-LARGE((G37,I37,K37,M37,O37,Q37),1)-LARGE((G37,I37,K37,M37,O37,Q37),2)</f>
        <v>96</v>
      </c>
      <c r="F37" s="129">
        <v>50</v>
      </c>
      <c r="G37" s="132">
        <v>100</v>
      </c>
      <c r="H37" s="133"/>
      <c r="I37" s="132">
        <v>3</v>
      </c>
      <c r="J37" s="133">
        <v>0.012361111111111111</v>
      </c>
      <c r="K37" s="132">
        <v>26</v>
      </c>
      <c r="L37" s="133">
        <v>0.012511574074074074</v>
      </c>
      <c r="M37" s="132">
        <v>19</v>
      </c>
      <c r="N37" s="133">
        <v>0.012337962962962964</v>
      </c>
      <c r="O37" s="132">
        <v>100</v>
      </c>
      <c r="P37" s="133"/>
      <c r="Q37" s="132">
        <v>48</v>
      </c>
      <c r="R37" s="133">
        <v>0.015497685185185184</v>
      </c>
      <c r="S37" s="134">
        <f>IF(X37&gt;0,X37,"")</f>
        <v>0.012337962962962964</v>
      </c>
      <c r="X37" s="4">
        <f t="shared" si="0"/>
        <v>0.012337962962962964</v>
      </c>
      <c r="Y37" s="103">
        <f>SMALL((H37,J37,L37,O37,P37,R37),1)+SMALL((H37,J37,L37,N37,P37,R37),2)+SMALL((H37,J37,L37,N37,P37,R37),3)+SMALL((H37,J37,L37,N37,P37,R37),4)</f>
        <v>0.052731481481481476</v>
      </c>
    </row>
    <row r="38" spans="2:25" ht="15.75">
      <c r="B38" s="129">
        <f t="shared" si="1"/>
        <v>32</v>
      </c>
      <c r="C38" s="130">
        <f>G38+I38+K38+M38+O38+Q38</f>
        <v>241</v>
      </c>
      <c r="D38" s="137" t="s">
        <v>136</v>
      </c>
      <c r="E38" s="131">
        <f>+C38-LARGE((G38,I38,K38,M38,O38,Q38),1)-LARGE((G38,I38,K38,M38,O38,Q38),2)</f>
        <v>101</v>
      </c>
      <c r="F38" s="129">
        <v>61</v>
      </c>
      <c r="G38" s="132">
        <v>1</v>
      </c>
      <c r="H38" s="133">
        <v>0.01337962962962963</v>
      </c>
      <c r="I38" s="132">
        <v>40</v>
      </c>
      <c r="J38" s="133">
        <v>0.01384259259259259</v>
      </c>
      <c r="K38" s="132">
        <v>27</v>
      </c>
      <c r="L38" s="133">
        <v>0.013576388888888888</v>
      </c>
      <c r="M38" s="132">
        <v>100</v>
      </c>
      <c r="N38" s="133"/>
      <c r="O38" s="132">
        <v>33</v>
      </c>
      <c r="P38" s="133">
        <v>0.013738425925925926</v>
      </c>
      <c r="Q38" s="132">
        <v>40</v>
      </c>
      <c r="R38" s="133">
        <v>0.01417824074074074</v>
      </c>
      <c r="S38" s="134">
        <f>IF(X38&gt;0,X38,"")</f>
        <v>0.01337962962962963</v>
      </c>
      <c r="X38" s="4">
        <f t="shared" si="0"/>
        <v>0.01337962962962963</v>
      </c>
      <c r="Y38" s="103">
        <f>SMALL((H38,J38,L38,O38,P38,R38),1)+SMALL((H38,J38,L38,N38,P38,R38),2)+SMALL((H38,J38,L38,N38,P38,R38),3)+SMALL((H38,J38,L38,N38,P38,R38),4)</f>
        <v>0.05453703703703704</v>
      </c>
    </row>
    <row r="39" spans="2:25" ht="15.75">
      <c r="B39" s="129">
        <f t="shared" si="1"/>
        <v>33</v>
      </c>
      <c r="C39" s="130">
        <f>G39+I39+K39+M39+O39+Q39</f>
        <v>194</v>
      </c>
      <c r="D39" s="137" t="s">
        <v>85</v>
      </c>
      <c r="E39" s="131">
        <f>+C39-LARGE((G39,I39,K39,M39,O39,Q39),1)-LARGE((G39,I39,K39,M39,O39,Q39),2)</f>
        <v>106</v>
      </c>
      <c r="F39" s="129">
        <v>2</v>
      </c>
      <c r="G39" s="132">
        <v>45</v>
      </c>
      <c r="H39" s="133">
        <v>0.013414351851851851</v>
      </c>
      <c r="I39" s="132">
        <v>20</v>
      </c>
      <c r="J39" s="133">
        <v>0.012916666666666667</v>
      </c>
      <c r="K39" s="132">
        <v>3</v>
      </c>
      <c r="L39" s="133">
        <v>0.012627314814814813</v>
      </c>
      <c r="M39" s="132">
        <v>40</v>
      </c>
      <c r="N39" s="133">
        <v>0.013113425925925924</v>
      </c>
      <c r="O39" s="132">
        <v>43</v>
      </c>
      <c r="P39" s="133">
        <v>0.014907407407407407</v>
      </c>
      <c r="Q39" s="132">
        <v>43</v>
      </c>
      <c r="R39" s="133">
        <v>0.013877314814814815</v>
      </c>
      <c r="S39" s="134">
        <f>IF(X39&gt;0,X39,"")</f>
        <v>0.012627314814814813</v>
      </c>
      <c r="X39" s="4">
        <f aca="true" t="shared" si="2" ref="X39:X70">MIN(H39,J39,L39,N39,P39,R39)</f>
        <v>0.012627314814814813</v>
      </c>
      <c r="Y39" s="103">
        <f>SMALL((H39,J39,L39,O39,P39,R39),1)+SMALL((H39,J39,L39,N39,P39,R39),2)+SMALL((H39,J39,L39,N39,P39,R39),3)+SMALL((H39,J39,L39,N39,P39,R39),4)</f>
        <v>0.052071759259259255</v>
      </c>
    </row>
    <row r="40" spans="2:25" ht="15.75">
      <c r="B40" s="129">
        <f t="shared" si="1"/>
        <v>34</v>
      </c>
      <c r="C40" s="130">
        <f>G40+I40+K40+M40+O40+Q40</f>
        <v>247</v>
      </c>
      <c r="D40" s="137" t="s">
        <v>130</v>
      </c>
      <c r="E40" s="131">
        <f>+C40-LARGE((G40,I40,K40,M40,O40,Q40),1)-LARGE((G40,I40,K40,M40,O40,Q40),2)</f>
        <v>106</v>
      </c>
      <c r="F40" s="129">
        <v>54</v>
      </c>
      <c r="G40" s="132">
        <v>30</v>
      </c>
      <c r="H40" s="133">
        <v>0.012337962962962964</v>
      </c>
      <c r="I40" s="132">
        <v>16</v>
      </c>
      <c r="J40" s="133">
        <v>0.012210648148148151</v>
      </c>
      <c r="K40" s="132">
        <v>34</v>
      </c>
      <c r="L40" s="133">
        <v>0.012708333333333332</v>
      </c>
      <c r="M40" s="132">
        <v>41</v>
      </c>
      <c r="N40" s="133">
        <v>0.012812500000000001</v>
      </c>
      <c r="O40" s="132">
        <v>100</v>
      </c>
      <c r="P40" s="133"/>
      <c r="Q40" s="132">
        <v>26</v>
      </c>
      <c r="R40" s="133">
        <v>0.012546296296296295</v>
      </c>
      <c r="S40" s="134">
        <f>IF(X40&gt;0,X40,"")</f>
        <v>0.012210648148148151</v>
      </c>
      <c r="X40" s="4">
        <f t="shared" si="2"/>
        <v>0.012210648148148151</v>
      </c>
      <c r="Y40" s="103">
        <f>SMALL((H40,J40,L40,O40,P40,R40),1)+SMALL((H40,J40,L40,N40,P40,R40),2)+SMALL((H40,J40,L40,N40,P40,R40),3)+SMALL((H40,J40,L40,N40,P40,R40),4)</f>
        <v>0.049803240740740745</v>
      </c>
    </row>
    <row r="41" spans="2:25" ht="15.75">
      <c r="B41" s="129">
        <f t="shared" si="1"/>
        <v>35</v>
      </c>
      <c r="C41" s="130">
        <f>G41+I41+K41+M41+O41+Q41</f>
        <v>307</v>
      </c>
      <c r="D41" s="137" t="s">
        <v>112</v>
      </c>
      <c r="E41" s="131">
        <f>+C41-LARGE((G41,I41,K41,M41,O41,Q41),1)-LARGE((G41,I41,K41,M41,O41,Q41),2)</f>
        <v>107</v>
      </c>
      <c r="F41" s="129">
        <v>35</v>
      </c>
      <c r="G41" s="132">
        <v>100</v>
      </c>
      <c r="H41" s="133"/>
      <c r="I41" s="132">
        <v>100</v>
      </c>
      <c r="J41" s="133"/>
      <c r="K41" s="132">
        <v>37</v>
      </c>
      <c r="L41" s="133">
        <v>0.015451388888888888</v>
      </c>
      <c r="M41" s="132">
        <v>24</v>
      </c>
      <c r="N41" s="133">
        <v>0.01519675925925926</v>
      </c>
      <c r="O41" s="132">
        <v>1</v>
      </c>
      <c r="P41" s="133">
        <v>0.014733796296296295</v>
      </c>
      <c r="Q41" s="132">
        <v>45</v>
      </c>
      <c r="R41" s="133">
        <v>0.01601851851851852</v>
      </c>
      <c r="S41" s="134">
        <f>IF(X41&gt;0,X41,"")</f>
        <v>0.014733796296296295</v>
      </c>
      <c r="X41" s="4">
        <f t="shared" si="2"/>
        <v>0.014733796296296295</v>
      </c>
      <c r="Y41" s="103">
        <f>SMALL((H41,J41,L41,O41,P41,R41),1)+SMALL((H41,J41,L41,N41,P41,R41),2)+SMALL((H41,J41,L41,N41,P41,R41),3)+SMALL((H41,J41,L41,N41,P41,R41),4)</f>
        <v>0.06140046296296296</v>
      </c>
    </row>
    <row r="42" spans="2:25" ht="15.75">
      <c r="B42" s="129" t="s">
        <v>253</v>
      </c>
      <c r="C42" s="130">
        <f>G42+I42+K42+M42+O42+Q42</f>
        <v>204</v>
      </c>
      <c r="D42" s="137" t="s">
        <v>141</v>
      </c>
      <c r="E42" s="131">
        <f>+C42-LARGE((G42,I42,K42,M42,O42,Q42),1)-LARGE((G42,I42,K42,M42,O42,Q42),2)</f>
        <v>111</v>
      </c>
      <c r="F42" s="129">
        <v>69</v>
      </c>
      <c r="G42" s="132">
        <v>42</v>
      </c>
      <c r="H42" s="133">
        <v>0.01349537037037037</v>
      </c>
      <c r="I42" s="132">
        <v>50</v>
      </c>
      <c r="J42" s="133">
        <v>0.014108796296296296</v>
      </c>
      <c r="K42" s="132">
        <v>43</v>
      </c>
      <c r="L42" s="133">
        <v>0.01383101851851852</v>
      </c>
      <c r="M42" s="132">
        <v>30</v>
      </c>
      <c r="N42" s="133">
        <v>0.013587962962962961</v>
      </c>
      <c r="O42" s="132">
        <v>16</v>
      </c>
      <c r="P42" s="133">
        <v>0.013321759259259259</v>
      </c>
      <c r="Q42" s="132">
        <v>23</v>
      </c>
      <c r="R42" s="133">
        <v>0.013518518518518517</v>
      </c>
      <c r="S42" s="134">
        <f>IF(X42&gt;0,X42,"")</f>
        <v>0.013321759259259259</v>
      </c>
      <c r="X42" s="4">
        <f t="shared" si="2"/>
        <v>0.013321759259259259</v>
      </c>
      <c r="Y42" s="103">
        <f>SMALL((H42,J42,L42,O42,P42,R42),1)+SMALL((H42,J42,L42,N42,P42,R42),2)+SMALL((H42,J42,L42,N42,P42,R42),3)+SMALL((H42,J42,L42,N42,P42,R42),4)</f>
        <v>0.05392361111111111</v>
      </c>
    </row>
    <row r="43" spans="2:25" ht="15.75">
      <c r="B43" s="129" t="s">
        <v>253</v>
      </c>
      <c r="C43" s="130">
        <f>G43+I43+K43+M43+O43+Q43</f>
        <v>263</v>
      </c>
      <c r="D43" s="137" t="s">
        <v>163</v>
      </c>
      <c r="E43" s="131">
        <f>+C43-LARGE((G43,I43,K43,M43,O43,Q43),1)-LARGE((G43,I43,K43,M43,O43,Q43),2)</f>
        <v>121</v>
      </c>
      <c r="F43" s="129">
        <v>72</v>
      </c>
      <c r="G43" s="132">
        <v>19</v>
      </c>
      <c r="H43" s="133">
        <v>0.013287037037037038</v>
      </c>
      <c r="I43" s="132">
        <v>39</v>
      </c>
      <c r="J43" s="133">
        <v>0.013252314814814814</v>
      </c>
      <c r="K43" s="132">
        <v>100</v>
      </c>
      <c r="L43" s="133"/>
      <c r="M43" s="132">
        <v>32</v>
      </c>
      <c r="N43" s="133">
        <v>0.013263888888888891</v>
      </c>
      <c r="O43" s="132">
        <v>31</v>
      </c>
      <c r="P43" s="133">
        <v>0.013229166666666667</v>
      </c>
      <c r="Q43" s="132">
        <v>42</v>
      </c>
      <c r="R43" s="133">
        <v>0.014259259259259256</v>
      </c>
      <c r="S43" s="134">
        <f>IF(X43&gt;0,X43,"")</f>
        <v>0.013229166666666667</v>
      </c>
      <c r="X43" s="4">
        <f t="shared" si="2"/>
        <v>0.013229166666666667</v>
      </c>
      <c r="Y43" s="103">
        <f>SMALL((H43,J43,L43,O43,P43,R43),1)+SMALL((H43,J43,L43,N43,P43,R43),2)+SMALL((H43,J43,L43,N43,P43,R43),3)+SMALL((H43,J43,L43,N43,P43,R43),4)</f>
        <v>0.05303240740740742</v>
      </c>
    </row>
    <row r="44" spans="2:25" ht="15.75">
      <c r="B44" s="129">
        <v>38</v>
      </c>
      <c r="C44" s="130">
        <f>G44+I44+K44+M44+O44+Q44</f>
        <v>325</v>
      </c>
      <c r="D44" s="137" t="s">
        <v>138</v>
      </c>
      <c r="E44" s="131">
        <f>+C44-LARGE((G44,I44,K44,M44,O44,Q44),1)-LARGE((G44,I44,K44,M44,O44,Q44),2)</f>
        <v>125</v>
      </c>
      <c r="F44" s="129">
        <v>64</v>
      </c>
      <c r="G44" s="132">
        <v>17</v>
      </c>
      <c r="H44" s="133">
        <v>0.010370370370370372</v>
      </c>
      <c r="I44" s="132">
        <v>100</v>
      </c>
      <c r="J44" s="133"/>
      <c r="K44" s="132">
        <v>44</v>
      </c>
      <c r="L44" s="133">
        <v>0.011041666666666667</v>
      </c>
      <c r="M44" s="132">
        <v>100</v>
      </c>
      <c r="N44" s="133"/>
      <c r="O44" s="132">
        <v>23</v>
      </c>
      <c r="P44" s="133">
        <v>0.01056712962962963</v>
      </c>
      <c r="Q44" s="132">
        <v>41</v>
      </c>
      <c r="R44" s="133">
        <v>0.01116898148148148</v>
      </c>
      <c r="S44" s="134">
        <f>IF(X44&gt;0,X44,"")</f>
        <v>0.010370370370370372</v>
      </c>
      <c r="X44" s="4">
        <f t="shared" si="2"/>
        <v>0.010370370370370372</v>
      </c>
      <c r="Y44" s="103">
        <f>SMALL((H44,J44,L44,O44,P44,R44),1)+SMALL((H44,J44,L44,N44,P44,R44),2)+SMALL((H44,J44,L44,N44,P44,R44),3)+SMALL((H44,J44,L44,N44,P44,R44),4)</f>
        <v>0.04314814814814815</v>
      </c>
    </row>
    <row r="45" spans="2:25" ht="15.75">
      <c r="B45" s="129">
        <f>1+B44</f>
        <v>39</v>
      </c>
      <c r="C45" s="130">
        <f>G45+I45+K45+M45+O45+Q45</f>
        <v>264</v>
      </c>
      <c r="D45" s="137" t="s">
        <v>92</v>
      </c>
      <c r="E45" s="131">
        <f>+C45-LARGE((G45,I45,K45,M45,O45,Q45),1)-LARGE((G45,I45,K45,M45,O45,Q45),2)</f>
        <v>128</v>
      </c>
      <c r="F45" s="129">
        <v>11</v>
      </c>
      <c r="G45" s="132">
        <v>36</v>
      </c>
      <c r="H45" s="133">
        <v>0.011574074074074073</v>
      </c>
      <c r="I45" s="132">
        <v>35</v>
      </c>
      <c r="J45" s="133">
        <v>0.011550925925925926</v>
      </c>
      <c r="K45" s="132">
        <v>29</v>
      </c>
      <c r="L45" s="133">
        <v>0.01152777777777778</v>
      </c>
      <c r="M45" s="132">
        <v>34</v>
      </c>
      <c r="N45" s="133">
        <v>0.011550925925925926</v>
      </c>
      <c r="O45" s="132">
        <v>100</v>
      </c>
      <c r="P45" s="133"/>
      <c r="Q45" s="132">
        <v>30</v>
      </c>
      <c r="R45" s="133">
        <v>0.011655092592592595</v>
      </c>
      <c r="S45" s="134">
        <f>IF(X45&gt;0,X45,"")</f>
        <v>0.01152777777777778</v>
      </c>
      <c r="X45" s="4">
        <f t="shared" si="2"/>
        <v>0.01152777777777778</v>
      </c>
      <c r="Y45" s="103">
        <f>SMALL((H45,J45,L45,O45,P45,R45),1)+SMALL((H45,J45,L45,N45,P45,R45),2)+SMALL((H45,J45,L45,N45,P45,R45),3)+SMALL((H45,J45,L45,N45,P45,R45),4)</f>
        <v>0.046203703703703705</v>
      </c>
    </row>
    <row r="46" spans="2:25" ht="15.75">
      <c r="B46" s="129" t="s">
        <v>254</v>
      </c>
      <c r="C46" s="130">
        <f>G46+I46+K46+M46+O46+Q46</f>
        <v>339</v>
      </c>
      <c r="D46" s="137" t="s">
        <v>98</v>
      </c>
      <c r="E46" s="131">
        <f>+C46-LARGE((G46,I46,K46,M46,O46,Q46),1)-LARGE((G46,I46,K46,M46,O46,Q46),2)</f>
        <v>139</v>
      </c>
      <c r="F46" s="129">
        <v>20</v>
      </c>
      <c r="G46" s="132">
        <v>24</v>
      </c>
      <c r="H46" s="133">
        <v>0.01113425925925926</v>
      </c>
      <c r="I46" s="132">
        <v>100</v>
      </c>
      <c r="J46" s="133"/>
      <c r="K46" s="132">
        <v>36</v>
      </c>
      <c r="L46" s="133">
        <v>0.011597222222222224</v>
      </c>
      <c r="M46" s="132">
        <v>43</v>
      </c>
      <c r="N46" s="133">
        <v>0.011817129629629629</v>
      </c>
      <c r="O46" s="132">
        <v>100</v>
      </c>
      <c r="P46" s="133"/>
      <c r="Q46" s="132">
        <v>36</v>
      </c>
      <c r="R46" s="133">
        <v>0.011678240740740739</v>
      </c>
      <c r="S46" s="134">
        <f>IF(X46&gt;0,X46,"")</f>
        <v>0.01113425925925926</v>
      </c>
      <c r="X46" s="4">
        <f t="shared" si="2"/>
        <v>0.01113425925925926</v>
      </c>
      <c r="Y46" s="103">
        <f>SMALL((H46,J46,L46,O46,P46,R46),1)+SMALL((H46,J46,L46,N46,P46,R46),2)+SMALL((H46,J46,L46,N46,P46,R46),3)+SMALL((H46,J46,L46,N46,P46,R46),4)</f>
        <v>0.04622685185185185</v>
      </c>
    </row>
    <row r="47" spans="2:25" ht="15.75">
      <c r="B47" s="129" t="s">
        <v>254</v>
      </c>
      <c r="C47" s="130">
        <f>G47+I47+K47+M47+O47+Q47</f>
        <v>294</v>
      </c>
      <c r="D47" s="137" t="s">
        <v>90</v>
      </c>
      <c r="E47" s="131">
        <f>+C47-LARGE((G47,I47,K47,M47,O47,Q47),1)-LARGE((G47,I47,K47,M47,O47,Q47),2)</f>
        <v>143</v>
      </c>
      <c r="F47" s="129">
        <v>8</v>
      </c>
      <c r="G47" s="132">
        <v>100</v>
      </c>
      <c r="H47" s="133"/>
      <c r="I47" s="132">
        <v>51</v>
      </c>
      <c r="J47" s="133">
        <v>0.01337962962962963</v>
      </c>
      <c r="K47" s="132">
        <v>31</v>
      </c>
      <c r="L47" s="133">
        <v>0.012754629629629633</v>
      </c>
      <c r="M47" s="132">
        <v>44</v>
      </c>
      <c r="N47" s="133">
        <v>0.013148148148148152</v>
      </c>
      <c r="O47" s="132">
        <v>36</v>
      </c>
      <c r="P47" s="133">
        <v>0.012916666666666667</v>
      </c>
      <c r="Q47" s="132">
        <v>32</v>
      </c>
      <c r="R47" s="133">
        <v>0.012824074074074075</v>
      </c>
      <c r="S47" s="134">
        <f>IF(X47&gt;0,X47,"")</f>
        <v>0.012754629629629633</v>
      </c>
      <c r="X47" s="4">
        <f t="shared" si="2"/>
        <v>0.012754629629629633</v>
      </c>
      <c r="Y47" s="103">
        <f>SMALL((H47,J47,L47,O47,P47,R47),1)+SMALL((H47,J47,L47,N47,P47,R47),2)+SMALL((H47,J47,L47,N47,P47,R47),3)+SMALL((H47,J47,L47,N47,P47,R47),4)</f>
        <v>0.051643518518518526</v>
      </c>
    </row>
    <row r="48" spans="2:25" ht="15.75">
      <c r="B48" s="129">
        <v>42</v>
      </c>
      <c r="C48" s="130">
        <f>G48+I48+K48+M48+O48+Q48</f>
        <v>351</v>
      </c>
      <c r="D48" s="137" t="s">
        <v>149</v>
      </c>
      <c r="E48" s="131">
        <f>+C48-LARGE((G48,I48,K48,M48,O48,Q48),1)-LARGE((G48,I48,K48,M48,O48,Q48),2)</f>
        <v>151</v>
      </c>
      <c r="F48" s="129">
        <v>79</v>
      </c>
      <c r="G48" s="132">
        <v>12</v>
      </c>
      <c r="H48" s="133">
        <v>0.012361111111111111</v>
      </c>
      <c r="I48" s="132">
        <v>14</v>
      </c>
      <c r="J48" s="133">
        <v>0.012418981481481482</v>
      </c>
      <c r="K48" s="132">
        <v>100</v>
      </c>
      <c r="L48" s="133"/>
      <c r="M48" s="132">
        <v>25</v>
      </c>
      <c r="N48" s="133">
        <v>0.012546296296296298</v>
      </c>
      <c r="O48" s="132">
        <v>100</v>
      </c>
      <c r="P48" s="133"/>
      <c r="Q48" s="132">
        <v>100</v>
      </c>
      <c r="R48" s="133"/>
      <c r="S48" s="134">
        <f>IF(X48&gt;0,X48,"")</f>
        <v>0.012361111111111111</v>
      </c>
      <c r="X48" s="4">
        <f t="shared" si="2"/>
        <v>0.012361111111111111</v>
      </c>
      <c r="Y48" s="103" t="e">
        <f>SMALL((H48,J48,L48,O48,P48,R48),1)+SMALL((H48,J48,L48,N48,P48,R48),2)+SMALL((H48,J48,L48,N48,P48,R48),3)+SMALL((H48,J48,L48,N48,P48,R48),4)</f>
        <v>#NUM!</v>
      </c>
    </row>
    <row r="49" spans="2:25" ht="15.75">
      <c r="B49" s="129">
        <f>1+B48</f>
        <v>43</v>
      </c>
      <c r="C49" s="130">
        <f>G49+I49+K49+M49+O49+Q49</f>
        <v>367</v>
      </c>
      <c r="D49" s="137" t="s">
        <v>137</v>
      </c>
      <c r="E49" s="131">
        <f>+C49-LARGE((G49,I49,K49,M49,O49,Q49),1)-LARGE((G49,I49,K49,M49,O49,Q49),2)</f>
        <v>167</v>
      </c>
      <c r="F49" s="129">
        <v>63</v>
      </c>
      <c r="G49" s="132">
        <v>18</v>
      </c>
      <c r="H49" s="133">
        <v>0.012349537037037037</v>
      </c>
      <c r="I49" s="132">
        <v>19</v>
      </c>
      <c r="J49" s="133">
        <v>0.012291666666666666</v>
      </c>
      <c r="K49" s="132">
        <v>30</v>
      </c>
      <c r="L49" s="133">
        <v>0.012604166666666666</v>
      </c>
      <c r="M49" s="132">
        <v>100</v>
      </c>
      <c r="N49" s="133"/>
      <c r="O49" s="132">
        <v>100</v>
      </c>
      <c r="P49" s="133"/>
      <c r="Q49" s="132">
        <v>100</v>
      </c>
      <c r="R49" s="133"/>
      <c r="S49" s="134">
        <f>IF(X49&gt;0,X49,"")</f>
        <v>0.012291666666666666</v>
      </c>
      <c r="X49" s="4">
        <f t="shared" si="2"/>
        <v>0.012291666666666666</v>
      </c>
      <c r="Y49" s="103" t="e">
        <f>SMALL((H49,J49,L49,O49,P49,R49),1)+SMALL((H49,J49,L49,N49,P49,R49),2)+SMALL((H49,J49,L49,N49,P49,R49),3)+SMALL((H49,J49,L49,N49,P49,R49),4)</f>
        <v>#NUM!</v>
      </c>
    </row>
    <row r="50" spans="2:25" ht="15.75">
      <c r="B50" s="129">
        <f>1+B49</f>
        <v>44</v>
      </c>
      <c r="C50" s="130">
        <f>G50+I50+K50+M50+O50+Q50</f>
        <v>367</v>
      </c>
      <c r="D50" s="137" t="s">
        <v>91</v>
      </c>
      <c r="E50" s="131">
        <f>+C50-LARGE((G50,I50,K50,M50,O50,Q50),1)-LARGE((G50,I50,K50,M50,O50,Q50),2)</f>
        <v>167</v>
      </c>
      <c r="F50" s="129">
        <v>10</v>
      </c>
      <c r="G50" s="132">
        <v>39</v>
      </c>
      <c r="H50" s="133">
        <v>0.012106481481481485</v>
      </c>
      <c r="I50" s="132">
        <v>44</v>
      </c>
      <c r="J50" s="133">
        <v>0.012152777777777776</v>
      </c>
      <c r="K50" s="132">
        <v>45</v>
      </c>
      <c r="L50" s="133">
        <v>0.012384259259259258</v>
      </c>
      <c r="M50" s="132">
        <v>39</v>
      </c>
      <c r="N50" s="133">
        <v>0.012060185185185184</v>
      </c>
      <c r="O50" s="132">
        <v>100</v>
      </c>
      <c r="P50" s="133"/>
      <c r="Q50" s="132">
        <v>100</v>
      </c>
      <c r="R50" s="133"/>
      <c r="S50" s="134">
        <f>IF(X50&gt;0,X50,"")</f>
        <v>0.012060185185185184</v>
      </c>
      <c r="X50" s="4">
        <f t="shared" si="2"/>
        <v>0.012060185185185184</v>
      </c>
      <c r="Y50" s="103">
        <f>SMALL((H50,J50,L50,O50,P50,R50),1)+SMALL((H50,J50,L50,N50,P50,R50),2)+SMALL((H50,J50,L50,N50,P50,R50),3)+SMALL((H50,J50,L50,N50,P50,R50),4)</f>
        <v>0.04875</v>
      </c>
    </row>
    <row r="51" spans="2:25" ht="15.75">
      <c r="B51" s="129" t="s">
        <v>255</v>
      </c>
      <c r="C51" s="130">
        <f>G51+I51+K51+M51+O51+Q51</f>
        <v>368</v>
      </c>
      <c r="D51" s="137" t="s">
        <v>105</v>
      </c>
      <c r="E51" s="131">
        <f>+C51-LARGE((G51,I51,K51,M51,O51,Q51),1)-LARGE((G51,I51,K51,M51,O51,Q51),2)</f>
        <v>168</v>
      </c>
      <c r="F51" s="129">
        <v>28</v>
      </c>
      <c r="G51" s="132">
        <v>7</v>
      </c>
      <c r="H51" s="133">
        <v>0.01096064814814815</v>
      </c>
      <c r="I51" s="132">
        <v>28</v>
      </c>
      <c r="J51" s="133">
        <v>0.011099537037037036</v>
      </c>
      <c r="K51" s="132">
        <v>100</v>
      </c>
      <c r="L51" s="133"/>
      <c r="M51" s="132">
        <v>100</v>
      </c>
      <c r="N51" s="133"/>
      <c r="O51" s="132">
        <v>100</v>
      </c>
      <c r="P51" s="133"/>
      <c r="Q51" s="132">
        <v>33</v>
      </c>
      <c r="R51" s="133">
        <v>0.011574074074074073</v>
      </c>
      <c r="S51" s="134">
        <f>IF(X51&gt;0,X51,"")</f>
        <v>0.01096064814814815</v>
      </c>
      <c r="X51" s="4">
        <f t="shared" si="2"/>
        <v>0.01096064814814815</v>
      </c>
      <c r="Y51" s="103" t="e">
        <f>SMALL((H51,J51,L51,O51,P51,R51),1)+SMALL((H51,J51,L51,N51,P51,R51),2)+SMALL((H51,J51,L51,N51,P51,R51),3)+SMALL((H51,J51,L51,N51,P51,R51),4)</f>
        <v>#NUM!</v>
      </c>
    </row>
    <row r="52" spans="2:25" ht="15.75">
      <c r="B52" s="129" t="s">
        <v>255</v>
      </c>
      <c r="C52" s="130">
        <f>G52+I52+K52+M52+O52+Q52</f>
        <v>369</v>
      </c>
      <c r="D52" s="137" t="s">
        <v>140</v>
      </c>
      <c r="E52" s="131">
        <f>+C52-LARGE((G52,I52,K52,M52,O52,Q52),1)-LARGE((G52,I52,K52,M52,O52,Q52),2)</f>
        <v>169</v>
      </c>
      <c r="F52" s="129">
        <v>68</v>
      </c>
      <c r="G52" s="132">
        <v>37</v>
      </c>
      <c r="H52" s="133">
        <v>0.010532407407407405</v>
      </c>
      <c r="I52" s="132">
        <v>100</v>
      </c>
      <c r="J52" s="133"/>
      <c r="K52" s="132">
        <v>100</v>
      </c>
      <c r="L52" s="133"/>
      <c r="M52" s="132">
        <v>100</v>
      </c>
      <c r="N52" s="133"/>
      <c r="O52" s="132">
        <v>26</v>
      </c>
      <c r="P52" s="133">
        <v>0.010474537037037037</v>
      </c>
      <c r="Q52" s="132">
        <v>6</v>
      </c>
      <c r="R52" s="133">
        <v>0.010370370370370368</v>
      </c>
      <c r="S52" s="134">
        <f>IF(X52&gt;0,X52,"")</f>
        <v>0.010370370370370368</v>
      </c>
      <c r="X52" s="4">
        <f t="shared" si="2"/>
        <v>0.010370370370370368</v>
      </c>
      <c r="Y52" s="103" t="e">
        <f>SMALL((H52,J52,L52,O52,P52,R52),1)+SMALL((H52,J52,L52,N52,P52,R52),2)+SMALL((H52,J52,L52,N52,P52,R52),3)+SMALL((H52,J52,L52,N52,P52,R52),4)</f>
        <v>#NUM!</v>
      </c>
    </row>
    <row r="53" spans="2:25" ht="15.75">
      <c r="B53" s="129">
        <v>47</v>
      </c>
      <c r="C53" s="130">
        <f>G53+I53+K53+M53+O53+Q53</f>
        <v>369</v>
      </c>
      <c r="D53" s="137" t="s">
        <v>113</v>
      </c>
      <c r="E53" s="131">
        <f>+C53-LARGE((G53,I53,K53,M53,O53,Q53),1)-LARGE((G53,I53,K53,M53,O53,Q53),2)</f>
        <v>169</v>
      </c>
      <c r="F53" s="129">
        <v>36</v>
      </c>
      <c r="G53" s="132">
        <v>100</v>
      </c>
      <c r="H53" s="133"/>
      <c r="I53" s="132">
        <v>100</v>
      </c>
      <c r="J53" s="133"/>
      <c r="K53" s="132">
        <v>100</v>
      </c>
      <c r="L53" s="133"/>
      <c r="M53" s="132">
        <v>36</v>
      </c>
      <c r="N53" s="133">
        <v>0.011192129629629628</v>
      </c>
      <c r="O53" s="132">
        <v>30</v>
      </c>
      <c r="P53" s="133">
        <v>0.011122685185185187</v>
      </c>
      <c r="Q53" s="132">
        <v>3</v>
      </c>
      <c r="R53" s="133">
        <v>0.01085648148148148</v>
      </c>
      <c r="S53" s="134">
        <f>IF(X53&gt;0,X53,"")</f>
        <v>0.01085648148148148</v>
      </c>
      <c r="X53" s="4">
        <f t="shared" si="2"/>
        <v>0.01085648148148148</v>
      </c>
      <c r="Y53" s="103" t="e">
        <f>SMALL((H53,J53,L53,O53,P53,R53),1)+SMALL((H53,J53,L53,N53,P53,R53),2)+SMALL((H53,J53,L53,N53,P53,R53),3)+SMALL((H53,J53,L53,N53,P53,R53),4)</f>
        <v>#NUM!</v>
      </c>
    </row>
    <row r="54" spans="2:25" ht="15.75">
      <c r="B54" s="129">
        <v>48</v>
      </c>
      <c r="C54" s="130">
        <f>G54+I54+K54+M54+O54+Q54</f>
        <v>370</v>
      </c>
      <c r="D54" s="137" t="s">
        <v>129</v>
      </c>
      <c r="E54" s="131">
        <f>+C54-LARGE((G54,I54,K54,M54,O54,Q54),1)-LARGE((G54,I54,K54,M54,O54,Q54),2)</f>
        <v>170</v>
      </c>
      <c r="F54" s="129">
        <v>53</v>
      </c>
      <c r="G54" s="132">
        <v>13</v>
      </c>
      <c r="H54" s="133">
        <v>0.01204861111111111</v>
      </c>
      <c r="I54" s="132">
        <v>100</v>
      </c>
      <c r="J54" s="133"/>
      <c r="K54" s="132">
        <v>100</v>
      </c>
      <c r="L54" s="133"/>
      <c r="M54" s="132">
        <v>100</v>
      </c>
      <c r="N54" s="133"/>
      <c r="O54" s="132">
        <v>32</v>
      </c>
      <c r="P54" s="133">
        <v>0.012349537037037037</v>
      </c>
      <c r="Q54" s="132">
        <v>25</v>
      </c>
      <c r="R54" s="133">
        <v>0.01230324074074074</v>
      </c>
      <c r="S54" s="134">
        <f>IF(X54&gt;0,X54,"")</f>
        <v>0.01204861111111111</v>
      </c>
      <c r="X54" s="4">
        <f t="shared" si="2"/>
        <v>0.01204861111111111</v>
      </c>
      <c r="Y54" s="103" t="e">
        <f>SMALL((H54,J54,L54,O54,P54,R54),1)+SMALL((H54,J54,L54,N54,P54,R54),2)+SMALL((H54,J54,L54,N54,P54,R54),3)+SMALL((H54,J54,L54,N54,P54,R54),4)</f>
        <v>#NUM!</v>
      </c>
    </row>
    <row r="55" spans="2:25" ht="15.75">
      <c r="B55" s="129" t="s">
        <v>256</v>
      </c>
      <c r="C55" s="130">
        <f>G55+I55+K55+M55+O55+Q55</f>
        <v>384</v>
      </c>
      <c r="D55" s="137" t="s">
        <v>152</v>
      </c>
      <c r="E55" s="131">
        <f>+C55-LARGE((G55,I55,K55,M55,O55,Q55),1)-LARGE((G55,I55,K55,M55,O55,Q55),2)</f>
        <v>184</v>
      </c>
      <c r="F55" s="129">
        <v>82</v>
      </c>
      <c r="G55" s="132">
        <v>40</v>
      </c>
      <c r="H55" s="133">
        <v>0.01091435185185185</v>
      </c>
      <c r="I55" s="132">
        <v>100</v>
      </c>
      <c r="J55" s="133"/>
      <c r="K55" s="132">
        <v>100</v>
      </c>
      <c r="L55" s="133"/>
      <c r="M55" s="132">
        <v>100</v>
      </c>
      <c r="N55" s="133"/>
      <c r="O55" s="132">
        <v>17</v>
      </c>
      <c r="P55" s="133">
        <v>0.010555555555555554</v>
      </c>
      <c r="Q55" s="132">
        <v>27</v>
      </c>
      <c r="R55" s="133">
        <v>0.010810185185185183</v>
      </c>
      <c r="S55" s="134">
        <f>IF(X55&gt;0,X55,"")</f>
        <v>0.010555555555555554</v>
      </c>
      <c r="X55" s="4">
        <f t="shared" si="2"/>
        <v>0.010555555555555554</v>
      </c>
      <c r="Y55" s="103" t="e">
        <f>SMALL((H55,J55,L55,O55,P55,R55),1)+SMALL((H55,J55,L55,N55,P55,R55),2)+SMALL((H55,J55,L55,N55,P55,R55),3)+SMALL((H55,J55,L55,N55,P55,R55),4)</f>
        <v>#NUM!</v>
      </c>
    </row>
    <row r="56" spans="2:25" ht="15.75">
      <c r="B56" s="129" t="s">
        <v>256</v>
      </c>
      <c r="C56" s="130">
        <f>G56+I56+K56+M56+O56+Q56</f>
        <v>390</v>
      </c>
      <c r="D56" s="137" t="s">
        <v>104</v>
      </c>
      <c r="E56" s="131">
        <f>+C56-LARGE((G56,I56,K56,M56,O56,Q56),1)-LARGE((G56,I56,K56,M56,O56,Q56),2)</f>
        <v>190</v>
      </c>
      <c r="F56" s="129">
        <v>27</v>
      </c>
      <c r="G56" s="132">
        <v>100</v>
      </c>
      <c r="H56" s="133"/>
      <c r="I56" s="132">
        <v>34</v>
      </c>
      <c r="J56" s="133">
        <v>0.010231481481481482</v>
      </c>
      <c r="K56" s="132">
        <v>18</v>
      </c>
      <c r="L56" s="133">
        <v>0.009895833333333331</v>
      </c>
      <c r="M56" s="132">
        <v>38</v>
      </c>
      <c r="N56" s="133">
        <v>0.010300925925925927</v>
      </c>
      <c r="O56" s="132">
        <v>100</v>
      </c>
      <c r="P56" s="133"/>
      <c r="Q56" s="132">
        <v>100</v>
      </c>
      <c r="R56" s="133"/>
      <c r="S56" s="134">
        <f>IF(X56&gt;0,X56,"")</f>
        <v>0.009895833333333331</v>
      </c>
      <c r="X56" s="4">
        <f t="shared" si="2"/>
        <v>0.009895833333333331</v>
      </c>
      <c r="Y56" s="103" t="e">
        <f>SMALL((H56,J56,L56,O56,P56,R56),1)+SMALL((H56,J56,L56,N56,P56,R56),2)+SMALL((H56,J56,L56,N56,P56,R56),3)+SMALL((H56,J56,L56,N56,P56,R56),4)</f>
        <v>#NUM!</v>
      </c>
    </row>
    <row r="57" spans="2:25" ht="15.75">
      <c r="B57" s="129">
        <v>51</v>
      </c>
      <c r="C57" s="130">
        <f>G57+I57+K57+M57+O57+Q57</f>
        <v>390</v>
      </c>
      <c r="D57" s="137" t="s">
        <v>125</v>
      </c>
      <c r="E57" s="131">
        <f>+C57-LARGE((G57,I57,K57,M57,O57,Q57),1)-LARGE((G57,I57,K57,M57,O57,Q57),2)</f>
        <v>190</v>
      </c>
      <c r="F57" s="129">
        <v>49</v>
      </c>
      <c r="G57" s="132">
        <v>3</v>
      </c>
      <c r="H57" s="133">
        <v>0.014895833333333336</v>
      </c>
      <c r="I57" s="132">
        <v>47</v>
      </c>
      <c r="J57" s="133">
        <v>0.015752314814814816</v>
      </c>
      <c r="K57" s="132">
        <v>100</v>
      </c>
      <c r="L57" s="133"/>
      <c r="M57" s="132">
        <v>100</v>
      </c>
      <c r="N57" s="133"/>
      <c r="O57" s="132">
        <v>40</v>
      </c>
      <c r="P57" s="133">
        <v>0.01614583333333333</v>
      </c>
      <c r="Q57" s="132">
        <v>100</v>
      </c>
      <c r="R57" s="133"/>
      <c r="S57" s="134">
        <f>IF(X57&gt;0,X57,"")</f>
        <v>0.014895833333333336</v>
      </c>
      <c r="X57" s="4">
        <f t="shared" si="2"/>
        <v>0.014895833333333336</v>
      </c>
      <c r="Y57" s="103" t="e">
        <f>SMALL((H57,J57,L57,O57,P57,R57),1)+SMALL((H57,J57,L57,N57,P57,R57),2)+SMALL((H57,J57,L57,N57,P57,R57),3)+SMALL((H57,J57,L57,N57,P57,R57),4)</f>
        <v>#NUM!</v>
      </c>
    </row>
    <row r="58" spans="2:25" ht="15.75">
      <c r="B58" s="129">
        <f>1+B57</f>
        <v>52</v>
      </c>
      <c r="C58" s="130">
        <f>G58+I58+K58+M58+O58+Q58</f>
        <v>395</v>
      </c>
      <c r="D58" s="137" t="s">
        <v>155</v>
      </c>
      <c r="E58" s="131">
        <f>+C58-LARGE((G58,I58,K58,M58,O58,Q58),1)-LARGE((G58,I58,K58,M58,O58,Q58),2)</f>
        <v>195</v>
      </c>
      <c r="F58" s="129">
        <v>3</v>
      </c>
      <c r="G58" s="132">
        <v>47</v>
      </c>
      <c r="H58" s="133">
        <v>0.01412037037037037</v>
      </c>
      <c r="I58" s="132">
        <v>4</v>
      </c>
      <c r="J58" s="133">
        <v>0.013402777777777777</v>
      </c>
      <c r="K58" s="132">
        <v>100</v>
      </c>
      <c r="L58" s="133"/>
      <c r="M58" s="132">
        <v>100</v>
      </c>
      <c r="N58" s="133"/>
      <c r="O58" s="132">
        <v>44</v>
      </c>
      <c r="P58" s="133">
        <v>0.016805555555555553</v>
      </c>
      <c r="Q58" s="132">
        <v>100</v>
      </c>
      <c r="R58" s="133"/>
      <c r="S58" s="134">
        <f>IF(X58&gt;0,X58,"")</f>
        <v>0.013402777777777777</v>
      </c>
      <c r="X58" s="4">
        <f t="shared" si="2"/>
        <v>0.013402777777777777</v>
      </c>
      <c r="Y58" s="103" t="e">
        <f>SMALL((H58,J58,L58,O58,P58,R58),1)+SMALL((H58,J58,L58,N58,P58,R58),2)+SMALL((H58,J58,L58,N58,P58,R58),3)+SMALL((H58,J58,L58,N58,P58,R58),4)</f>
        <v>#NUM!</v>
      </c>
    </row>
    <row r="59" spans="2:25" ht="15.75">
      <c r="B59" s="129" t="s">
        <v>257</v>
      </c>
      <c r="C59" s="130">
        <f>G59+I59+K59+M59+O59+Q59</f>
        <v>406</v>
      </c>
      <c r="D59" s="137" t="s">
        <v>106</v>
      </c>
      <c r="E59" s="131">
        <f>+C59-LARGE((G59,I59,K59,M59,O59,Q59),1)-LARGE((G59,I59,K59,M59,O59,Q59),2)</f>
        <v>206</v>
      </c>
      <c r="F59" s="129">
        <v>29</v>
      </c>
      <c r="G59" s="132">
        <v>100</v>
      </c>
      <c r="H59" s="133"/>
      <c r="I59" s="132">
        <v>45</v>
      </c>
      <c r="J59" s="133">
        <v>0.011365740740740742</v>
      </c>
      <c r="K59" s="132">
        <v>100</v>
      </c>
      <c r="L59" s="133"/>
      <c r="M59" s="132">
        <v>100</v>
      </c>
      <c r="N59" s="133"/>
      <c r="O59" s="132">
        <v>37</v>
      </c>
      <c r="P59" s="133">
        <v>0.011643518518518518</v>
      </c>
      <c r="Q59" s="132">
        <v>24</v>
      </c>
      <c r="R59" s="133">
        <v>0.011331018518518518</v>
      </c>
      <c r="S59" s="134">
        <f>IF(X59&gt;0,X59,"")</f>
        <v>0.011331018518518518</v>
      </c>
      <c r="X59" s="4">
        <f t="shared" si="2"/>
        <v>0.011331018518518518</v>
      </c>
      <c r="Y59" s="103" t="e">
        <f>SMALL((H59,J59,L59,O59,P59,R59),1)+SMALL((H59,J59,L59,N59,P59,R59),2)+SMALL((H59,J59,L59,N59,P59,R59),3)+SMALL((H59,J59,L59,N59,P59,R59),4)</f>
        <v>#NUM!</v>
      </c>
    </row>
    <row r="60" spans="2:25" ht="15.75">
      <c r="B60" s="129" t="s">
        <v>257</v>
      </c>
      <c r="C60" s="130">
        <f>G60+I60+K60+M60+O60+Q60</f>
        <v>411</v>
      </c>
      <c r="D60" s="137" t="s">
        <v>122</v>
      </c>
      <c r="E60" s="131">
        <f>+C60-LARGE((G60,I60,K60,M60,O60,Q60),1)-LARGE((G60,I60,K60,M60,O60,Q60),2)</f>
        <v>211</v>
      </c>
      <c r="F60" s="129">
        <v>46</v>
      </c>
      <c r="G60" s="132">
        <v>25</v>
      </c>
      <c r="H60" s="133">
        <v>0.012407407407407409</v>
      </c>
      <c r="I60" s="132">
        <v>100</v>
      </c>
      <c r="J60" s="133"/>
      <c r="K60" s="132">
        <v>100</v>
      </c>
      <c r="L60" s="133"/>
      <c r="M60" s="132">
        <v>100</v>
      </c>
      <c r="N60" s="133"/>
      <c r="O60" s="132">
        <v>42</v>
      </c>
      <c r="P60" s="133">
        <v>0.013888888888888888</v>
      </c>
      <c r="Q60" s="132">
        <v>44</v>
      </c>
      <c r="R60" s="133">
        <v>0.013564814814814814</v>
      </c>
      <c r="S60" s="134">
        <f>IF(X60&gt;0,X60,"")</f>
        <v>0.012407407407407409</v>
      </c>
      <c r="X60" s="4">
        <f t="shared" si="2"/>
        <v>0.012407407407407409</v>
      </c>
      <c r="Y60" s="103" t="e">
        <f>SMALL((H60,J60,L60,O60,P60,R60),1)+SMALL((H60,J60,L60,N60,P60,R60),2)+SMALL((H60,J60,L60,N60,P60,R60),3)+SMALL((H60,J60,L60,N60,P60,R60),4)</f>
        <v>#NUM!</v>
      </c>
    </row>
    <row r="61" spans="2:25" ht="15.75">
      <c r="B61" s="129">
        <v>55</v>
      </c>
      <c r="C61" s="130">
        <f>G61+I61+K61+M61+O61+Q61</f>
        <v>411</v>
      </c>
      <c r="D61" s="137" t="s">
        <v>243</v>
      </c>
      <c r="E61" s="131">
        <f>+C61-LARGE((G61,I61,K61,M61,O61,Q61),1)-LARGE((G61,I61,K61,M61,O61,Q61),2)</f>
        <v>211</v>
      </c>
      <c r="F61" s="129">
        <v>88</v>
      </c>
      <c r="G61" s="132">
        <v>100</v>
      </c>
      <c r="H61" s="133"/>
      <c r="I61" s="132">
        <v>100</v>
      </c>
      <c r="J61" s="133"/>
      <c r="K61" s="132">
        <v>39</v>
      </c>
      <c r="L61" s="133">
        <v>0.012928240740740744</v>
      </c>
      <c r="M61" s="132">
        <v>37</v>
      </c>
      <c r="N61" s="133">
        <v>0.012951388888888887</v>
      </c>
      <c r="O61" s="132">
        <v>100</v>
      </c>
      <c r="P61" s="133"/>
      <c r="Q61" s="132">
        <v>35</v>
      </c>
      <c r="R61" s="133">
        <v>0.013020833333333332</v>
      </c>
      <c r="S61" s="134">
        <f>IF(X61&gt;0,X61,"")</f>
        <v>0.012928240740740744</v>
      </c>
      <c r="X61" s="4">
        <f t="shared" si="2"/>
        <v>0.012928240740740744</v>
      </c>
      <c r="Y61" s="103" t="e">
        <f>SMALL((H61,J61,L61,O61,P61,R61),1)+SMALL((H61,J61,L61,N61,P61,R61),2)+SMALL((H61,J61,L61,N61,P61,R61),3)+SMALL((H61,J61,L61,N61,P61,R61),4)</f>
        <v>#NUM!</v>
      </c>
    </row>
    <row r="62" spans="2:25" ht="15.75">
      <c r="B62" s="129">
        <v>56</v>
      </c>
      <c r="C62" s="130">
        <f>G62+I62+K62+M62+O62+Q62</f>
        <v>413</v>
      </c>
      <c r="D62" s="137" t="s">
        <v>103</v>
      </c>
      <c r="E62" s="131">
        <f>+C62-LARGE((G62,I62,K62,M62,O62,Q62),1)-LARGE((G62,I62,K62,M62,O62,Q62),2)</f>
        <v>213</v>
      </c>
      <c r="F62" s="129">
        <v>26</v>
      </c>
      <c r="G62" s="132">
        <v>28</v>
      </c>
      <c r="H62" s="133">
        <v>0.012314814814814817</v>
      </c>
      <c r="I62" s="132">
        <v>46</v>
      </c>
      <c r="J62" s="133">
        <v>0.01306712962962963</v>
      </c>
      <c r="K62" s="132">
        <v>100</v>
      </c>
      <c r="L62" s="133"/>
      <c r="M62" s="132">
        <v>100</v>
      </c>
      <c r="N62" s="133"/>
      <c r="O62" s="132">
        <v>39</v>
      </c>
      <c r="P62" s="133">
        <v>0.013425925925925928</v>
      </c>
      <c r="Q62" s="132">
        <v>100</v>
      </c>
      <c r="R62" s="133"/>
      <c r="S62" s="134">
        <f>IF(X62&gt;0,X62,"")</f>
        <v>0.012314814814814817</v>
      </c>
      <c r="X62" s="4">
        <f t="shared" si="2"/>
        <v>0.012314814814814817</v>
      </c>
      <c r="Y62" s="103" t="e">
        <f>SMALL((H62,J62,L62,O62,P62,R62),1)+SMALL((H62,J62,L62,N62,P62,R62),2)+SMALL((H62,J62,L62,N62,P62,R62),3)+SMALL((H62,J62,L62,N62,P62,R62),4)</f>
        <v>#NUM!</v>
      </c>
    </row>
    <row r="63" spans="2:25" ht="15.75">
      <c r="B63" s="129">
        <v>57</v>
      </c>
      <c r="C63" s="130">
        <f>G63+I63+K63+M63+O63+Q63</f>
        <v>416</v>
      </c>
      <c r="D63" s="137" t="s">
        <v>107</v>
      </c>
      <c r="E63" s="131">
        <f>+C63-LARGE((G63,I63,K63,M63,O63,Q63),1)-LARGE((G63,I63,K63,M63,O63,Q63),2)</f>
        <v>216</v>
      </c>
      <c r="F63" s="129">
        <v>30</v>
      </c>
      <c r="G63" s="132">
        <v>100</v>
      </c>
      <c r="H63" s="133"/>
      <c r="I63" s="132">
        <v>100</v>
      </c>
      <c r="J63" s="133"/>
      <c r="K63" s="132">
        <v>100</v>
      </c>
      <c r="L63" s="133"/>
      <c r="M63" s="132">
        <v>12</v>
      </c>
      <c r="N63" s="133">
        <v>0.012465277777777777</v>
      </c>
      <c r="O63" s="132">
        <v>100</v>
      </c>
      <c r="P63" s="133"/>
      <c r="Q63" s="132">
        <v>4</v>
      </c>
      <c r="R63" s="133">
        <v>0.012418981481481482</v>
      </c>
      <c r="S63" s="134">
        <f>IF(X63&gt;0,X63,"")</f>
        <v>0.012418981481481482</v>
      </c>
      <c r="X63" s="4">
        <f t="shared" si="2"/>
        <v>0.012418981481481482</v>
      </c>
      <c r="Y63" s="103" t="e">
        <f>SMALL((H63,J63,L63,O63,P63,R63),1)+SMALL((H63,J63,L63,N63,P63,R63),2)+SMALL((H63,J63,L63,N63,P63,R63),3)+SMALL((H63,J63,L63,N63,P63,R63),4)</f>
        <v>#NUM!</v>
      </c>
    </row>
    <row r="64" spans="2:25" ht="15.75">
      <c r="B64" s="129">
        <v>58</v>
      </c>
      <c r="C64" s="130">
        <f>G64+I64+K64+M64+O64+Q64</f>
        <v>417</v>
      </c>
      <c r="D64" s="137" t="s">
        <v>135</v>
      </c>
      <c r="E64" s="131">
        <f>+C64-LARGE((G64,I64,K64,M64,O64,Q64),1)-LARGE((G64,I64,K64,M64,O64,Q64),2)</f>
        <v>217</v>
      </c>
      <c r="F64" s="129">
        <v>60</v>
      </c>
      <c r="G64" s="132">
        <v>44</v>
      </c>
      <c r="H64" s="133">
        <v>0.011666666666666665</v>
      </c>
      <c r="I64" s="132">
        <v>27</v>
      </c>
      <c r="J64" s="133">
        <v>0.01142361111111111</v>
      </c>
      <c r="K64" s="132">
        <v>100</v>
      </c>
      <c r="L64" s="133"/>
      <c r="M64" s="132">
        <v>100</v>
      </c>
      <c r="N64" s="133"/>
      <c r="O64" s="132">
        <v>100</v>
      </c>
      <c r="P64" s="133"/>
      <c r="Q64" s="132">
        <v>46</v>
      </c>
      <c r="R64" s="133">
        <v>0.012800925925925927</v>
      </c>
      <c r="S64" s="134">
        <f>IF(X64&gt;0,X64,"")</f>
        <v>0.01142361111111111</v>
      </c>
      <c r="X64" s="4">
        <f t="shared" si="2"/>
        <v>0.01142361111111111</v>
      </c>
      <c r="Y64" s="103" t="e">
        <f>SMALL((H64,J64,L64,O64,P64,R64),1)+SMALL((H64,J64,L64,N64,P64,R64),2)+SMALL((H64,J64,L64,N64,P64,R64),3)+SMALL((H64,J64,L64,N64,P64,R64),4)</f>
        <v>#NUM!</v>
      </c>
    </row>
    <row r="65" spans="2:25" ht="15.75">
      <c r="B65" s="129">
        <v>59</v>
      </c>
      <c r="C65" s="130">
        <f>G65+I65+K65+M65+O65+Q65</f>
        <v>421</v>
      </c>
      <c r="D65" s="137" t="s">
        <v>167</v>
      </c>
      <c r="E65" s="131">
        <f>+C65-LARGE((G65,I65,K65,M65,O65,Q65),1)-LARGE((G65,I65,K65,M65,O65,Q65),2)</f>
        <v>221</v>
      </c>
      <c r="F65" s="129">
        <v>65</v>
      </c>
      <c r="G65" s="132">
        <v>9</v>
      </c>
      <c r="H65" s="133">
        <v>0.017233796296296296</v>
      </c>
      <c r="I65" s="132">
        <v>12</v>
      </c>
      <c r="J65" s="133">
        <v>0.017025462962962964</v>
      </c>
      <c r="K65" s="132">
        <v>100</v>
      </c>
      <c r="L65" s="133"/>
      <c r="M65" s="132">
        <v>100</v>
      </c>
      <c r="N65" s="133"/>
      <c r="O65" s="132">
        <v>100</v>
      </c>
      <c r="P65" s="133"/>
      <c r="Q65" s="132">
        <v>100</v>
      </c>
      <c r="R65" s="133"/>
      <c r="S65" s="134">
        <f>IF(X65&gt;0,X65,"")</f>
        <v>0.017025462962962964</v>
      </c>
      <c r="X65" s="4">
        <f t="shared" si="2"/>
        <v>0.017025462962962964</v>
      </c>
      <c r="Y65" s="103" t="e">
        <f>SMALL((H65,J65,L65,O65,P65,R65),1)+SMALL((H65,J65,L65,N65,P65,R65),2)+SMALL((H65,J65,L65,N65,P65,R65),3)+SMALL((H65,J65,L65,N65,P65,R65),4)</f>
        <v>#NUM!</v>
      </c>
    </row>
    <row r="66" spans="2:25" ht="15.75">
      <c r="B66" s="129">
        <v>60</v>
      </c>
      <c r="C66" s="130">
        <f>G66+I66+K66+M66+O66+Q66</f>
        <v>428</v>
      </c>
      <c r="D66" s="137" t="s">
        <v>242</v>
      </c>
      <c r="E66" s="131">
        <f>+C66-LARGE((G66,I66,K66,M66,O66,Q66),1)-LARGE((G66,I66,K66,M66,O66,Q66),2)</f>
        <v>228</v>
      </c>
      <c r="F66" s="129">
        <v>87</v>
      </c>
      <c r="G66" s="132">
        <v>100</v>
      </c>
      <c r="H66" s="133"/>
      <c r="I66" s="132">
        <v>100</v>
      </c>
      <c r="J66" s="133"/>
      <c r="K66" s="132">
        <v>22</v>
      </c>
      <c r="L66" s="133">
        <v>0.01508101851851852</v>
      </c>
      <c r="M66" s="132">
        <v>6</v>
      </c>
      <c r="N66" s="133">
        <v>0.014907407407407407</v>
      </c>
      <c r="O66" s="132">
        <v>100</v>
      </c>
      <c r="P66" s="133"/>
      <c r="Q66" s="132">
        <v>100</v>
      </c>
      <c r="R66" s="133"/>
      <c r="S66" s="134">
        <f>IF(X66&gt;0,X66,"")</f>
        <v>0.014907407407407407</v>
      </c>
      <c r="X66" s="4">
        <f t="shared" si="2"/>
        <v>0.014907407407407407</v>
      </c>
      <c r="Y66" s="103" t="e">
        <f>SMALL((H66,J66,L66,O66,P66,R66),1)+SMALL((H66,J66,L66,N66,P66,R66),2)+SMALL((H66,J66,L66,N66,P66,R66),3)+SMALL((H66,J66,L66,N66,P66,R66),4)</f>
        <v>#NUM!</v>
      </c>
    </row>
    <row r="67" spans="2:25" ht="15.75">
      <c r="B67" s="129">
        <v>61</v>
      </c>
      <c r="C67" s="130">
        <f>G67+I67+K67+M67+O67+Q67</f>
        <v>436</v>
      </c>
      <c r="D67" s="137" t="s">
        <v>94</v>
      </c>
      <c r="E67" s="131">
        <f>+C67-LARGE((G67,I67,K67,M67,O67,Q67),1)-LARGE((G67,I67,K67,M67,O67,Q67),2)</f>
        <v>236</v>
      </c>
      <c r="F67" s="129">
        <v>13</v>
      </c>
      <c r="G67" s="132">
        <v>5</v>
      </c>
      <c r="H67" s="133">
        <v>0.014421296296296295</v>
      </c>
      <c r="I67" s="132">
        <v>31</v>
      </c>
      <c r="J67" s="133">
        <v>0.014039351851851851</v>
      </c>
      <c r="K67" s="132">
        <v>100</v>
      </c>
      <c r="L67" s="133"/>
      <c r="M67" s="132">
        <v>100</v>
      </c>
      <c r="N67" s="133"/>
      <c r="O67" s="132">
        <v>100</v>
      </c>
      <c r="P67" s="133"/>
      <c r="Q67" s="132">
        <v>100</v>
      </c>
      <c r="R67" s="133"/>
      <c r="S67" s="134">
        <f>IF(X67&gt;0,X67,"")</f>
        <v>0.014039351851851851</v>
      </c>
      <c r="X67" s="4">
        <f t="shared" si="2"/>
        <v>0.014039351851851851</v>
      </c>
      <c r="Y67" s="103" t="e">
        <f>SMALL((H67,J67,L67,O67,P67,R67),1)+SMALL((H67,J67,L67,N67,P67,R67),2)+SMALL((H67,J67,L67,N67,P67,R67),3)+SMALL((H67,J67,L67,N67,P67,R67),4)</f>
        <v>#NUM!</v>
      </c>
    </row>
    <row r="68" spans="2:25" ht="15.75">
      <c r="B68" s="129">
        <v>62</v>
      </c>
      <c r="C68" s="130">
        <f>G68+I68+K68+M68+O68+Q68</f>
        <v>447</v>
      </c>
      <c r="D68" s="137" t="s">
        <v>165</v>
      </c>
      <c r="E68" s="131">
        <f>+C68-LARGE((G68,I68,K68,M68,O68,Q68),1)-LARGE((G68,I68,K68,M68,O68,Q68),2)</f>
        <v>247</v>
      </c>
      <c r="F68" s="129">
        <v>23</v>
      </c>
      <c r="G68" s="132">
        <v>100</v>
      </c>
      <c r="H68" s="133"/>
      <c r="I68" s="132">
        <v>32</v>
      </c>
      <c r="J68" s="133">
        <v>0.01355324074074074</v>
      </c>
      <c r="K68" s="132">
        <v>100</v>
      </c>
      <c r="L68" s="133"/>
      <c r="M68" s="132">
        <v>15</v>
      </c>
      <c r="N68" s="133">
        <v>0.01320601851851852</v>
      </c>
      <c r="O68" s="132">
        <v>100</v>
      </c>
      <c r="P68" s="133"/>
      <c r="Q68" s="132">
        <v>100</v>
      </c>
      <c r="R68" s="133"/>
      <c r="S68" s="134">
        <f>IF(X68&gt;0,X68,"")</f>
        <v>0.01320601851851852</v>
      </c>
      <c r="X68" s="4">
        <f t="shared" si="2"/>
        <v>0.01320601851851852</v>
      </c>
      <c r="Y68" s="103" t="e">
        <f>SMALL((H68,J68,L68,O68,P68,R68),1)+SMALL((H68,J68,L68,N68,P68,R68),2)+SMALL((H68,J68,L68,N68,P68,R68),3)+SMALL((H68,J68,L68,N68,P68,R68),4)</f>
        <v>#NUM!</v>
      </c>
    </row>
    <row r="69" spans="2:25" ht="15.75">
      <c r="B69" s="129">
        <v>63</v>
      </c>
      <c r="C69" s="130">
        <f>G69+I69+K69+M69+O69+Q69</f>
        <v>455</v>
      </c>
      <c r="D69" s="137" t="s">
        <v>133</v>
      </c>
      <c r="E69" s="131">
        <f>+C69-LARGE((G69,I69,K69,M69,O69,Q69),1)-LARGE((G69,I69,K69,M69,O69,Q69),2)</f>
        <v>255</v>
      </c>
      <c r="F69" s="129">
        <v>58</v>
      </c>
      <c r="G69" s="132">
        <v>100</v>
      </c>
      <c r="H69" s="133"/>
      <c r="I69" s="132">
        <v>100</v>
      </c>
      <c r="J69" s="133"/>
      <c r="K69" s="132">
        <v>100</v>
      </c>
      <c r="L69" s="133"/>
      <c r="M69" s="132">
        <v>33</v>
      </c>
      <c r="N69" s="133">
        <v>0.010844907407407407</v>
      </c>
      <c r="O69" s="132">
        <v>22</v>
      </c>
      <c r="P69" s="133">
        <v>0.010798611111111113</v>
      </c>
      <c r="Q69" s="132">
        <v>100</v>
      </c>
      <c r="R69" s="133"/>
      <c r="S69" s="134">
        <f>IF(X69&gt;0,X69,"")</f>
        <v>0.010798611111111113</v>
      </c>
      <c r="X69" s="4">
        <f t="shared" si="2"/>
        <v>0.010798611111111113</v>
      </c>
      <c r="Y69" s="103" t="e">
        <f>SMALL((H69,J69,L69,O69,P69,R69),1)+SMALL((H69,J69,L69,N69,P69,R69),2)+SMALL((H69,J69,L69,N69,P69,R69),3)+SMALL((H69,J69,L69,N69,P69,R69),4)</f>
        <v>#NUM!</v>
      </c>
    </row>
    <row r="70" spans="2:25" ht="15.75">
      <c r="B70" s="129" t="s">
        <v>258</v>
      </c>
      <c r="C70" s="130">
        <f>G70+I70+K70+M70+O70+Q70</f>
        <v>456</v>
      </c>
      <c r="D70" s="137" t="s">
        <v>159</v>
      </c>
      <c r="E70" s="131">
        <f>+C70-LARGE((G70,I70,K70,M70,O70,Q70),1)-LARGE((G70,I70,K70,M70,O70,Q70),2)</f>
        <v>256</v>
      </c>
      <c r="F70" s="129">
        <v>17</v>
      </c>
      <c r="G70" s="132">
        <v>35</v>
      </c>
      <c r="H70" s="133">
        <v>0.009942129629629629</v>
      </c>
      <c r="I70" s="132">
        <v>21</v>
      </c>
      <c r="J70" s="133">
        <v>0.00980324074074074</v>
      </c>
      <c r="K70" s="132">
        <v>100</v>
      </c>
      <c r="L70" s="133"/>
      <c r="M70" s="132">
        <v>100</v>
      </c>
      <c r="N70" s="133"/>
      <c r="O70" s="132">
        <v>100</v>
      </c>
      <c r="P70" s="133"/>
      <c r="Q70" s="132">
        <v>100</v>
      </c>
      <c r="R70" s="133"/>
      <c r="S70" s="134">
        <f>IF(X70&gt;0,X70,"")</f>
        <v>0.00980324074074074</v>
      </c>
      <c r="X70" s="4">
        <f t="shared" si="2"/>
        <v>0.00980324074074074</v>
      </c>
      <c r="Y70" s="103" t="e">
        <f>SMALL((H70,J70,L70,O70,P70,R70),1)+SMALL((H70,J70,L70,N70,P70,R70),2)+SMALL((H70,J70,L70,N70,P70,R70),3)+SMALL((H70,J70,L70,N70,P70,R70),4)</f>
        <v>#NUM!</v>
      </c>
    </row>
    <row r="71" spans="2:25" ht="15.75">
      <c r="B71" s="129" t="s">
        <v>258</v>
      </c>
      <c r="C71" s="130">
        <f>G71+I71+K71+M71+O71+Q71</f>
        <v>456</v>
      </c>
      <c r="D71" s="137" t="s">
        <v>151</v>
      </c>
      <c r="E71" s="131">
        <f>+C71-LARGE((G71,I71,K71,M71,O71,Q71),1)-LARGE((G71,I71,K71,M71,O71,Q71),2)</f>
        <v>256</v>
      </c>
      <c r="F71" s="129">
        <v>81</v>
      </c>
      <c r="G71" s="132">
        <v>100</v>
      </c>
      <c r="H71" s="133"/>
      <c r="I71" s="132">
        <v>100</v>
      </c>
      <c r="J71" s="133"/>
      <c r="K71" s="132">
        <v>25</v>
      </c>
      <c r="L71" s="133">
        <v>0.014224537037037036</v>
      </c>
      <c r="M71" s="132">
        <v>31</v>
      </c>
      <c r="N71" s="133">
        <v>0.014305555555555557</v>
      </c>
      <c r="O71" s="132">
        <v>100</v>
      </c>
      <c r="P71" s="133"/>
      <c r="Q71" s="132">
        <v>100</v>
      </c>
      <c r="R71" s="133"/>
      <c r="S71" s="134">
        <f>IF(X71&gt;0,X71,"")</f>
        <v>0.014224537037037036</v>
      </c>
      <c r="X71" s="4">
        <f aca="true" t="shared" si="3" ref="X71:X82">MIN(H71,J71,L71,N71,P71,R71)</f>
        <v>0.014224537037037036</v>
      </c>
      <c r="Y71" s="103" t="e">
        <f>SMALL((H71,J71,L71,O71,P71,R71),1)+SMALL((H71,J71,L71,N71,P71,R71),2)+SMALL((H71,J71,L71,N71,P71,R71),3)+SMALL((H71,J71,L71,N71,P71,R71),4)</f>
        <v>#NUM!</v>
      </c>
    </row>
    <row r="72" spans="2:25" ht="15.75">
      <c r="B72" s="129">
        <v>66</v>
      </c>
      <c r="C72" s="130">
        <f>G72+I72+K72+M72+O72+Q72</f>
        <v>470</v>
      </c>
      <c r="D72" s="137" t="s">
        <v>110</v>
      </c>
      <c r="E72" s="131">
        <f>+C72-LARGE((G72,I72,K72,M72,O72,Q72),1)-LARGE((G72,I72,K72,M72,O72,Q72),2)</f>
        <v>270</v>
      </c>
      <c r="F72" s="129">
        <v>33</v>
      </c>
      <c r="G72" s="132">
        <v>41</v>
      </c>
      <c r="H72" s="133">
        <v>0.011157407407407408</v>
      </c>
      <c r="I72" s="132">
        <v>29</v>
      </c>
      <c r="J72" s="133">
        <v>0.010879629629629628</v>
      </c>
      <c r="K72" s="132">
        <v>100</v>
      </c>
      <c r="L72" s="133"/>
      <c r="M72" s="132">
        <v>100</v>
      </c>
      <c r="N72" s="133"/>
      <c r="O72" s="132">
        <v>100</v>
      </c>
      <c r="P72" s="133"/>
      <c r="Q72" s="132">
        <v>100</v>
      </c>
      <c r="R72" s="133"/>
      <c r="S72" s="134">
        <f>IF(X72&gt;0,X72,"")</f>
        <v>0.010879629629629628</v>
      </c>
      <c r="X72" s="4">
        <f t="shared" si="3"/>
        <v>0.010879629629629628</v>
      </c>
      <c r="Y72" s="103" t="e">
        <f>SMALL((H72,J72,L72,O72,P72,R72),1)+SMALL((H72,J72,L72,N72,P72,R72),2)+SMALL((H72,J72,L72,N72,P72,R72),3)+SMALL((H72,J72,L72,N72,P72,R72),4)</f>
        <v>#NUM!</v>
      </c>
    </row>
    <row r="73" spans="2:25" ht="15.75">
      <c r="B73" s="129">
        <v>67</v>
      </c>
      <c r="C73" s="130">
        <f>G73+I73+K73+M73+O73+Q73</f>
        <v>485</v>
      </c>
      <c r="D73" s="137" t="s">
        <v>241</v>
      </c>
      <c r="E73" s="131">
        <f>+C73-LARGE((G73,I73,K73,M73,O73,Q73),1)-LARGE((G73,I73,K73,M73,O73,Q73),2)</f>
        <v>285</v>
      </c>
      <c r="F73" s="129">
        <v>86</v>
      </c>
      <c r="G73" s="132">
        <v>100</v>
      </c>
      <c r="H73" s="133"/>
      <c r="I73" s="132">
        <v>100</v>
      </c>
      <c r="J73" s="133"/>
      <c r="K73" s="132">
        <v>40</v>
      </c>
      <c r="L73" s="133">
        <v>0.013969907407407408</v>
      </c>
      <c r="M73" s="132">
        <v>45</v>
      </c>
      <c r="N73" s="133">
        <v>0.01460648148148148</v>
      </c>
      <c r="O73" s="132">
        <v>100</v>
      </c>
      <c r="P73" s="133"/>
      <c r="Q73" s="132">
        <v>100</v>
      </c>
      <c r="R73" s="133"/>
      <c r="S73" s="134">
        <f>IF(X73&gt;0,X73,"")</f>
        <v>0.013969907407407408</v>
      </c>
      <c r="X73" s="4">
        <f t="shared" si="3"/>
        <v>0.013969907407407408</v>
      </c>
      <c r="Y73" s="103" t="e">
        <f>SMALL((H73,J73,L73,O73,P73,R73),1)+SMALL((H73,J73,L73,N73,P73,R73),2)+SMALL((H73,J73,L73,N73,P73,R73),3)+SMALL((H73,J73,L73,N73,P73,R73),4)</f>
        <v>#NUM!</v>
      </c>
    </row>
    <row r="74" spans="2:25" ht="15.75">
      <c r="B74" s="129">
        <v>68</v>
      </c>
      <c r="C74" s="130">
        <f>G74+I74+K74+M74+O74+Q74</f>
        <v>488</v>
      </c>
      <c r="D74" s="137" t="s">
        <v>100</v>
      </c>
      <c r="E74" s="131">
        <f>+C74-LARGE((G74,I74,K74,M74,O74,Q74),1)-LARGE((G74,I74,K74,M74,O74,Q74),2)</f>
        <v>288</v>
      </c>
      <c r="F74" s="129">
        <v>22</v>
      </c>
      <c r="G74" s="132">
        <v>100</v>
      </c>
      <c r="H74" s="133"/>
      <c r="I74" s="132">
        <v>41</v>
      </c>
      <c r="J74" s="133">
        <v>0.014537037037037036</v>
      </c>
      <c r="K74" s="132">
        <v>100</v>
      </c>
      <c r="L74" s="133"/>
      <c r="M74" s="132">
        <v>100</v>
      </c>
      <c r="N74" s="133"/>
      <c r="O74" s="132">
        <v>100</v>
      </c>
      <c r="P74" s="133"/>
      <c r="Q74" s="132">
        <v>47</v>
      </c>
      <c r="R74" s="133">
        <v>0.01579861111111111</v>
      </c>
      <c r="S74" s="134">
        <f>IF(X74&gt;0,X74,"")</f>
        <v>0.014537037037037036</v>
      </c>
      <c r="X74" s="4">
        <f t="shared" si="3"/>
        <v>0.014537037037037036</v>
      </c>
      <c r="Y74" s="103" t="e">
        <f>SMALL((H74,J74,L74,O74,P74,R74),1)+SMALL((H74,J74,L74,N74,P74,R74),2)+SMALL((H74,J74,L74,N74,P74,R74),3)+SMALL((H74,J74,L74,N74,P74,R74),4)</f>
        <v>#NUM!</v>
      </c>
    </row>
    <row r="75" spans="2:25" ht="15.75">
      <c r="B75" s="129">
        <v>69</v>
      </c>
      <c r="C75" s="130">
        <f>G75+I75+K75+M75+O75+Q75</f>
        <v>502</v>
      </c>
      <c r="D75" s="137" t="s">
        <v>121</v>
      </c>
      <c r="E75" s="131">
        <f>+C75-LARGE((G75,I75,K75,M75,O75,Q75),1)-LARGE((G75,I75,K75,M75,O75,Q75),2)</f>
        <v>302</v>
      </c>
      <c r="F75" s="129">
        <v>45</v>
      </c>
      <c r="G75" s="132">
        <v>100</v>
      </c>
      <c r="H75" s="133"/>
      <c r="I75" s="132">
        <v>100</v>
      </c>
      <c r="J75" s="133"/>
      <c r="K75" s="132">
        <v>2</v>
      </c>
      <c r="L75" s="133">
        <v>0.009675925925925925</v>
      </c>
      <c r="M75" s="132">
        <v>100</v>
      </c>
      <c r="N75" s="133"/>
      <c r="O75" s="132">
        <v>100</v>
      </c>
      <c r="P75" s="133"/>
      <c r="Q75" s="132">
        <v>100</v>
      </c>
      <c r="R75" s="133"/>
      <c r="S75" s="134">
        <f>IF(X75&gt;0,X75,"")</f>
        <v>0.009675925925925925</v>
      </c>
      <c r="X75" s="4">
        <f t="shared" si="3"/>
        <v>0.009675925925925925</v>
      </c>
      <c r="Y75" s="103" t="e">
        <f>SMALL((H75,J75,L75,O75,P75,R75),1)+SMALL((H75,J75,L75,N75,P75,R75),2)+SMALL((H75,J75,L75,N75,P75,R75),3)+SMALL((H75,J75,L75,N75,P75,R75),4)</f>
        <v>#NUM!</v>
      </c>
    </row>
    <row r="76" spans="2:25" ht="15.75">
      <c r="B76" s="129">
        <v>70</v>
      </c>
      <c r="C76" s="130">
        <f>G76+I76+K76+M76+O76+Q76</f>
        <v>513</v>
      </c>
      <c r="D76" s="137" t="s">
        <v>114</v>
      </c>
      <c r="E76" s="131">
        <f>+C76-LARGE((G76,I76,K76,M76,O76,Q76),1)-LARGE((G76,I76,K76,M76,O76,Q76),2)</f>
        <v>313</v>
      </c>
      <c r="F76" s="129">
        <v>37</v>
      </c>
      <c r="G76" s="132">
        <v>100</v>
      </c>
      <c r="H76" s="133"/>
      <c r="I76" s="132">
        <v>100</v>
      </c>
      <c r="J76" s="133"/>
      <c r="K76" s="132">
        <v>13</v>
      </c>
      <c r="L76" s="133">
        <v>0.010393518518518515</v>
      </c>
      <c r="M76" s="132">
        <v>100</v>
      </c>
      <c r="N76" s="133"/>
      <c r="O76" s="132">
        <v>100</v>
      </c>
      <c r="P76" s="133"/>
      <c r="Q76" s="132">
        <v>100</v>
      </c>
      <c r="R76" s="133"/>
      <c r="S76" s="134">
        <f>IF(X76&gt;0,X76,"")</f>
        <v>0.010393518518518515</v>
      </c>
      <c r="X76" s="4">
        <f t="shared" si="3"/>
        <v>0.010393518518518515</v>
      </c>
      <c r="Y76" s="103" t="e">
        <f>SMALL((H76,J76,L76,O76,P76,R76),1)+SMALL((H76,J76,L76,N76,P76,R76),2)+SMALL((H76,J76,L76,N76,P76,R76),3)+SMALL((H76,J76,L76,N76,P76,R76),4)</f>
        <v>#NUM!</v>
      </c>
    </row>
    <row r="77" spans="2:25" ht="15.75">
      <c r="B77" s="129">
        <v>71</v>
      </c>
      <c r="C77" s="130">
        <f>G77+I77+K77+M77+O77+Q77</f>
        <v>523</v>
      </c>
      <c r="D77" s="137" t="s">
        <v>150</v>
      </c>
      <c r="E77" s="131">
        <f>+C77-LARGE((G77,I77,K77,M77,O77,Q77),1)-LARGE((G77,I77,K77,M77,O77,Q77),2)</f>
        <v>323</v>
      </c>
      <c r="F77" s="129">
        <v>80</v>
      </c>
      <c r="G77" s="132">
        <v>23</v>
      </c>
      <c r="H77" s="133">
        <v>0.015636574074074077</v>
      </c>
      <c r="I77" s="132">
        <v>100</v>
      </c>
      <c r="J77" s="133"/>
      <c r="K77" s="132">
        <v>100</v>
      </c>
      <c r="L77" s="133"/>
      <c r="M77" s="132">
        <v>100</v>
      </c>
      <c r="N77" s="133"/>
      <c r="O77" s="132">
        <v>100</v>
      </c>
      <c r="P77" s="133"/>
      <c r="Q77" s="132">
        <v>100</v>
      </c>
      <c r="R77" s="133"/>
      <c r="S77" s="134">
        <f>IF(X77&gt;0,X77,"")</f>
        <v>0.015636574074074077</v>
      </c>
      <c r="X77" s="4">
        <f t="shared" si="3"/>
        <v>0.015636574074074077</v>
      </c>
      <c r="Y77" s="103" t="e">
        <f>SMALL((H77,J77,L77,O77,P77,R77),1)+SMALL((H77,J77,L77,N77,P77,R77),2)+SMALL((H77,J77,L77,N77,P77,R77),3)+SMALL((H77,J77,L77,N77,P77,R77),4)</f>
        <v>#NUM!</v>
      </c>
    </row>
    <row r="78" spans="2:25" ht="15.75">
      <c r="B78" s="129">
        <v>72</v>
      </c>
      <c r="C78" s="130">
        <f>G78+I78+K78+M78+O78+Q78</f>
        <v>529</v>
      </c>
      <c r="D78" s="137" t="s">
        <v>102</v>
      </c>
      <c r="E78" s="131">
        <f>+C78-LARGE((G78,I78,K78,M78,O78,Q78),1)-LARGE((G78,I78,K78,M78,O78,Q78),2)</f>
        <v>329</v>
      </c>
      <c r="F78" s="129">
        <v>25</v>
      </c>
      <c r="G78" s="132">
        <v>29</v>
      </c>
      <c r="H78" s="133">
        <v>0.01429398148148148</v>
      </c>
      <c r="I78" s="132">
        <v>100</v>
      </c>
      <c r="J78" s="133"/>
      <c r="K78" s="132">
        <v>100</v>
      </c>
      <c r="L78" s="133"/>
      <c r="M78" s="132">
        <v>100</v>
      </c>
      <c r="N78" s="133"/>
      <c r="O78" s="132">
        <v>100</v>
      </c>
      <c r="P78" s="133"/>
      <c r="Q78" s="132">
        <v>100</v>
      </c>
      <c r="R78" s="133"/>
      <c r="S78" s="134">
        <f>IF(X78&gt;0,X78,"")</f>
        <v>0.01429398148148148</v>
      </c>
      <c r="X78" s="4">
        <f t="shared" si="3"/>
        <v>0.01429398148148148</v>
      </c>
      <c r="Y78" s="103" t="e">
        <f>SMALL((H78,J78,L78,O78,P78,R78),1)+SMALL((H78,J78,L78,N78,P78,R78),2)+SMALL((H78,J78,L78,N78,P78,R78),3)+SMALL((H78,J78,L78,N78,P78,R78),4)</f>
        <v>#NUM!</v>
      </c>
    </row>
    <row r="79" spans="2:25" ht="15.75">
      <c r="B79" s="129">
        <v>73</v>
      </c>
      <c r="C79" s="130">
        <f>G79+I79+K79+M79+O79+Q79</f>
        <v>537</v>
      </c>
      <c r="D79" s="137" t="s">
        <v>139</v>
      </c>
      <c r="E79" s="131">
        <f>+C79-LARGE((G79,I79,K79,M79,O79,Q79),1)-LARGE((G79,I79,K79,M79,O79,Q79),2)</f>
        <v>337</v>
      </c>
      <c r="F79" s="129">
        <v>66</v>
      </c>
      <c r="G79" s="132">
        <v>100</v>
      </c>
      <c r="H79" s="133"/>
      <c r="I79" s="132">
        <v>100</v>
      </c>
      <c r="J79" s="133"/>
      <c r="K79" s="132">
        <v>100</v>
      </c>
      <c r="L79" s="133"/>
      <c r="M79" s="132">
        <v>100</v>
      </c>
      <c r="N79" s="133"/>
      <c r="O79" s="132">
        <v>100</v>
      </c>
      <c r="P79" s="133"/>
      <c r="Q79" s="132">
        <v>37</v>
      </c>
      <c r="R79" s="133">
        <v>0.012222222222222221</v>
      </c>
      <c r="S79" s="134">
        <f>IF(X79&gt;0,X79,"")</f>
        <v>0.012222222222222221</v>
      </c>
      <c r="X79" s="4">
        <f t="shared" si="3"/>
        <v>0.012222222222222221</v>
      </c>
      <c r="Y79" s="103" t="e">
        <f>SMALL((H79,J79,L79,O79,P79,R79),1)+SMALL((H79,J79,L79,N79,P79,R79),2)+SMALL((H79,J79,L79,N79,P79,R79),3)+SMALL((H79,J79,L79,N79,P79,R79),4)</f>
        <v>#NUM!</v>
      </c>
    </row>
    <row r="80" spans="2:25" ht="15.75">
      <c r="B80" s="129">
        <v>74</v>
      </c>
      <c r="C80" s="130">
        <f>G80+I80+K80+M80+O80+Q80</f>
        <v>539</v>
      </c>
      <c r="D80" s="137" t="s">
        <v>245</v>
      </c>
      <c r="E80" s="131">
        <f>+C80-LARGE((G80,I80,K80,M80,O80,Q80),1)-LARGE((G80,I80,K80,M80,O80,Q80),2)</f>
        <v>339</v>
      </c>
      <c r="F80" s="129">
        <v>90</v>
      </c>
      <c r="G80" s="132">
        <v>100</v>
      </c>
      <c r="H80" s="133"/>
      <c r="I80" s="132">
        <v>100</v>
      </c>
      <c r="J80" s="133"/>
      <c r="K80" s="132">
        <v>100</v>
      </c>
      <c r="L80" s="133"/>
      <c r="M80" s="132">
        <v>100</v>
      </c>
      <c r="N80" s="133"/>
      <c r="O80" s="132">
        <v>100</v>
      </c>
      <c r="P80" s="133"/>
      <c r="Q80" s="132">
        <v>39</v>
      </c>
      <c r="R80" s="133">
        <v>0.012488425925925924</v>
      </c>
      <c r="S80" s="134">
        <f>IF(X80&gt;0,X80,"")</f>
        <v>0.012488425925925924</v>
      </c>
      <c r="X80" s="4">
        <f t="shared" si="3"/>
        <v>0.012488425925925924</v>
      </c>
      <c r="Y80" s="103" t="e">
        <f>SMALL((H80,J80,L80,O80,P80,R80),1)+SMALL((H80,J80,L80,N80,P80,R80),2)+SMALL((H80,J80,L80,N80,P80,R80),3)+SMALL((H80,J80,L80,N80,P80,R80),4)</f>
        <v>#NUM!</v>
      </c>
    </row>
    <row r="81" spans="2:25" ht="15.75">
      <c r="B81" s="129">
        <v>75</v>
      </c>
      <c r="C81" s="130">
        <f>G81+I81+K81+M81+O81+Q81</f>
        <v>541</v>
      </c>
      <c r="D81" s="137" t="s">
        <v>95</v>
      </c>
      <c r="E81" s="131">
        <f>+C81-LARGE((G81,I81,K81,M81,O81,Q81),1)-LARGE((G81,I81,K81,M81,O81,Q81),2)</f>
        <v>341</v>
      </c>
      <c r="F81" s="129">
        <v>14</v>
      </c>
      <c r="G81" s="132">
        <v>100</v>
      </c>
      <c r="H81" s="133"/>
      <c r="I81" s="132">
        <v>100</v>
      </c>
      <c r="J81" s="133"/>
      <c r="K81" s="132">
        <v>41</v>
      </c>
      <c r="L81" s="133">
        <v>0.01402777777777778</v>
      </c>
      <c r="M81" s="132">
        <v>100</v>
      </c>
      <c r="N81" s="133"/>
      <c r="O81" s="132">
        <v>100</v>
      </c>
      <c r="P81" s="133"/>
      <c r="Q81" s="132">
        <v>100</v>
      </c>
      <c r="R81" s="133"/>
      <c r="S81" s="134">
        <f>IF(X81&gt;0,X81,"")</f>
        <v>0.01402777777777778</v>
      </c>
      <c r="X81" s="4">
        <f t="shared" si="3"/>
        <v>0.01402777777777778</v>
      </c>
      <c r="Y81" s="103" t="e">
        <f>SMALL((H81,J81,L81,O81,P81,R81),1)+SMALL((H81,J81,L81,N81,P81,R81),2)+SMALL((H81,J81,L81,N81,P81,R81),3)+SMALL((H81,J81,L81,N81,P81,R81),4)</f>
        <v>#NUM!</v>
      </c>
    </row>
    <row r="82" spans="2:25" ht="15.75">
      <c r="B82" s="129">
        <v>76</v>
      </c>
      <c r="C82" s="130">
        <f>G82+I82+K82+M82+O82+Q82</f>
        <v>546</v>
      </c>
      <c r="D82" s="137" t="s">
        <v>244</v>
      </c>
      <c r="E82" s="131">
        <f>+C82-LARGE((G82,I82,K82,M82,O82,Q82),1)-LARGE((G82,I82,K82,M82,O82,Q82),2)</f>
        <v>346</v>
      </c>
      <c r="F82" s="129">
        <v>89</v>
      </c>
      <c r="G82" s="132">
        <v>100</v>
      </c>
      <c r="H82" s="133"/>
      <c r="I82" s="132">
        <v>100</v>
      </c>
      <c r="J82" s="133"/>
      <c r="K82" s="132">
        <v>100</v>
      </c>
      <c r="L82" s="133"/>
      <c r="M82" s="132">
        <v>46</v>
      </c>
      <c r="N82" s="133">
        <v>0.015115740740740742</v>
      </c>
      <c r="O82" s="132">
        <v>100</v>
      </c>
      <c r="P82" s="133"/>
      <c r="Q82" s="132">
        <v>100</v>
      </c>
      <c r="R82" s="133"/>
      <c r="S82" s="134">
        <f>IF(X82&gt;0,X82,"")</f>
        <v>0.015115740740740742</v>
      </c>
      <c r="X82" s="4">
        <f t="shared" si="3"/>
        <v>0.015115740740740742</v>
      </c>
      <c r="Y82" s="103" t="e">
        <f>SMALL((H82,J82,L82,O82,P82,R82),1)+SMALL((H82,J82,L82,N82,P82,R82),2)+SMALL((H82,J82,L82,N82,P82,R82),3)+SMALL((H82,J82,L82,N82,P82,R82),4)</f>
        <v>#NUM!</v>
      </c>
    </row>
    <row r="83" spans="2:19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ht="12.75">
      <c r="S95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46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0"/>
  <sheetViews>
    <sheetView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1.28125" style="0" customWidth="1"/>
    <col min="10" max="10" width="14.00390625" style="0" customWidth="1"/>
    <col min="11" max="11" width="43.140625" style="0" customWidth="1"/>
    <col min="12" max="15" width="10.140625" style="0" customWidth="1"/>
    <col min="16" max="16" width="11.8515625" style="0" customWidth="1"/>
    <col min="17" max="17" width="10.8515625" style="0" customWidth="1"/>
  </cols>
  <sheetData>
    <row r="1" ht="23.25">
      <c r="A1" s="100" t="s">
        <v>83</v>
      </c>
    </row>
    <row r="2" ht="13.5" thickBot="1"/>
    <row r="3" spans="2:10" ht="18.75" thickBot="1">
      <c r="B3" s="109" t="s">
        <v>0</v>
      </c>
      <c r="C3" s="121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120" t="s">
        <v>6</v>
      </c>
      <c r="I3" s="110" t="s">
        <v>7</v>
      </c>
      <c r="J3" s="63" t="s">
        <v>31</v>
      </c>
    </row>
    <row r="4" spans="2:11" ht="18.75" thickBot="1">
      <c r="B4" s="64" t="s">
        <v>230</v>
      </c>
      <c r="C4" s="65">
        <v>25</v>
      </c>
      <c r="D4" s="65">
        <v>25</v>
      </c>
      <c r="E4" s="65">
        <v>15</v>
      </c>
      <c r="F4" s="65">
        <v>8</v>
      </c>
      <c r="G4" s="65">
        <v>20</v>
      </c>
      <c r="H4" s="65">
        <v>20</v>
      </c>
      <c r="I4" s="102">
        <f aca="true" t="shared" si="0" ref="I4:I15">SUM(C4:H4)</f>
        <v>113</v>
      </c>
      <c r="J4" s="66">
        <v>1</v>
      </c>
      <c r="K4" s="59"/>
    </row>
    <row r="5" spans="2:11" ht="18.75" thickBot="1">
      <c r="B5" s="69" t="s">
        <v>227</v>
      </c>
      <c r="C5" s="68">
        <v>10</v>
      </c>
      <c r="D5" s="68">
        <v>12</v>
      </c>
      <c r="E5" s="68">
        <v>20</v>
      </c>
      <c r="F5" s="68">
        <v>15</v>
      </c>
      <c r="G5" s="68">
        <v>25</v>
      </c>
      <c r="H5" s="68">
        <v>25</v>
      </c>
      <c r="I5" s="102">
        <f t="shared" si="0"/>
        <v>107</v>
      </c>
      <c r="J5" s="66">
        <v>2</v>
      </c>
      <c r="K5" s="59"/>
    </row>
    <row r="6" spans="2:11" ht="18.75" thickBot="1">
      <c r="B6" s="67" t="s">
        <v>229</v>
      </c>
      <c r="C6" s="68">
        <v>20</v>
      </c>
      <c r="D6" s="68">
        <v>6</v>
      </c>
      <c r="E6" s="68">
        <v>12</v>
      </c>
      <c r="F6" s="68">
        <v>25</v>
      </c>
      <c r="G6" s="68">
        <v>12</v>
      </c>
      <c r="H6" s="68">
        <v>15</v>
      </c>
      <c r="I6" s="102">
        <f t="shared" si="0"/>
        <v>90</v>
      </c>
      <c r="J6" s="71">
        <v>3</v>
      </c>
      <c r="K6" s="59"/>
    </row>
    <row r="7" spans="2:14" ht="18.75" thickBot="1">
      <c r="B7" s="67" t="s">
        <v>226</v>
      </c>
      <c r="C7" s="68">
        <v>4</v>
      </c>
      <c r="D7" s="68">
        <v>15</v>
      </c>
      <c r="E7" s="68">
        <v>25</v>
      </c>
      <c r="F7" s="68">
        <v>10</v>
      </c>
      <c r="G7" s="68">
        <v>10</v>
      </c>
      <c r="H7" s="68">
        <v>10</v>
      </c>
      <c r="I7" s="102">
        <f t="shared" si="0"/>
        <v>74</v>
      </c>
      <c r="J7" s="71">
        <v>4</v>
      </c>
      <c r="K7" s="59"/>
      <c r="N7" s="16"/>
    </row>
    <row r="8" spans="2:11" ht="18.75" thickBot="1">
      <c r="B8" s="69" t="s">
        <v>234</v>
      </c>
      <c r="C8" s="68">
        <v>5</v>
      </c>
      <c r="D8" s="70">
        <v>20</v>
      </c>
      <c r="E8" s="70">
        <v>10</v>
      </c>
      <c r="F8" s="70">
        <v>12</v>
      </c>
      <c r="G8" s="70">
        <v>15</v>
      </c>
      <c r="H8" s="70">
        <v>12</v>
      </c>
      <c r="I8" s="102">
        <f t="shared" si="0"/>
        <v>74</v>
      </c>
      <c r="J8" s="71">
        <v>5</v>
      </c>
      <c r="K8" s="59"/>
    </row>
    <row r="9" spans="2:11" ht="18.75" thickBot="1">
      <c r="B9" s="69" t="s">
        <v>228</v>
      </c>
      <c r="C9" s="68">
        <v>15</v>
      </c>
      <c r="D9" s="68">
        <v>2</v>
      </c>
      <c r="E9" s="68">
        <v>5</v>
      </c>
      <c r="F9" s="68">
        <v>20</v>
      </c>
      <c r="G9" s="68">
        <v>5</v>
      </c>
      <c r="H9" s="68">
        <v>2</v>
      </c>
      <c r="I9" s="102">
        <f t="shared" si="0"/>
        <v>49</v>
      </c>
      <c r="J9" s="71">
        <v>6</v>
      </c>
      <c r="K9" s="59"/>
    </row>
    <row r="10" spans="2:11" ht="18.75" thickBot="1">
      <c r="B10" s="69" t="s">
        <v>236</v>
      </c>
      <c r="C10" s="68">
        <v>3</v>
      </c>
      <c r="D10" s="68">
        <v>8</v>
      </c>
      <c r="E10" s="68">
        <v>8</v>
      </c>
      <c r="F10" s="68">
        <v>3</v>
      </c>
      <c r="G10" s="68">
        <v>6</v>
      </c>
      <c r="H10" s="68">
        <v>4</v>
      </c>
      <c r="I10" s="102">
        <f t="shared" si="0"/>
        <v>32</v>
      </c>
      <c r="J10" s="71">
        <v>7</v>
      </c>
      <c r="K10" s="59"/>
    </row>
    <row r="11" spans="2:11" ht="18.75" thickBot="1">
      <c r="B11" s="67" t="s">
        <v>231</v>
      </c>
      <c r="C11" s="68">
        <v>8</v>
      </c>
      <c r="D11" s="70">
        <v>4</v>
      </c>
      <c r="E11" s="70">
        <v>6</v>
      </c>
      <c r="F11" s="70">
        <v>5</v>
      </c>
      <c r="G11" s="70">
        <v>1</v>
      </c>
      <c r="H11" s="70">
        <v>8</v>
      </c>
      <c r="I11" s="102">
        <f t="shared" si="0"/>
        <v>32</v>
      </c>
      <c r="J11" s="71">
        <v>8</v>
      </c>
      <c r="K11" s="59"/>
    </row>
    <row r="12" spans="2:11" ht="18.75" thickBot="1">
      <c r="B12" s="69" t="s">
        <v>232</v>
      </c>
      <c r="C12" s="68">
        <v>12</v>
      </c>
      <c r="D12" s="68">
        <v>10</v>
      </c>
      <c r="E12" s="68">
        <v>2</v>
      </c>
      <c r="F12" s="68">
        <v>2</v>
      </c>
      <c r="G12" s="68">
        <v>2</v>
      </c>
      <c r="H12" s="68">
        <v>3</v>
      </c>
      <c r="I12" s="102">
        <f t="shared" si="0"/>
        <v>31</v>
      </c>
      <c r="J12" s="71">
        <v>9</v>
      </c>
      <c r="K12" s="59"/>
    </row>
    <row r="13" spans="2:11" ht="18.75" thickBot="1">
      <c r="B13" s="67" t="s">
        <v>235</v>
      </c>
      <c r="C13" s="68">
        <v>2</v>
      </c>
      <c r="D13" s="70">
        <v>5</v>
      </c>
      <c r="E13" s="70">
        <v>4</v>
      </c>
      <c r="F13" s="70">
        <v>6</v>
      </c>
      <c r="G13" s="70">
        <v>8</v>
      </c>
      <c r="H13" s="70">
        <v>1</v>
      </c>
      <c r="I13" s="102">
        <f t="shared" si="0"/>
        <v>26</v>
      </c>
      <c r="J13" s="71">
        <v>10</v>
      </c>
      <c r="K13" s="59"/>
    </row>
    <row r="14" spans="2:11" ht="18.75" thickBot="1">
      <c r="B14" s="67" t="s">
        <v>233</v>
      </c>
      <c r="C14" s="68">
        <v>6</v>
      </c>
      <c r="D14" s="68">
        <v>3</v>
      </c>
      <c r="E14" s="68">
        <v>1</v>
      </c>
      <c r="F14" s="68">
        <v>4</v>
      </c>
      <c r="G14" s="68">
        <v>3</v>
      </c>
      <c r="H14" s="68">
        <v>6</v>
      </c>
      <c r="I14" s="102">
        <f t="shared" si="0"/>
        <v>23</v>
      </c>
      <c r="J14" s="71">
        <v>11</v>
      </c>
      <c r="K14" s="59"/>
    </row>
    <row r="15" spans="2:11" ht="18.75" thickBot="1">
      <c r="B15" s="104" t="s">
        <v>237</v>
      </c>
      <c r="C15" s="72">
        <v>1</v>
      </c>
      <c r="D15" s="72">
        <v>1</v>
      </c>
      <c r="E15" s="72">
        <v>3</v>
      </c>
      <c r="F15" s="72">
        <v>1</v>
      </c>
      <c r="G15" s="72">
        <v>4</v>
      </c>
      <c r="H15" s="72">
        <v>5</v>
      </c>
      <c r="I15" s="101">
        <f t="shared" si="0"/>
        <v>15</v>
      </c>
      <c r="J15" s="71">
        <v>12</v>
      </c>
      <c r="K15" s="59"/>
    </row>
    <row r="16" spans="2:10" ht="18">
      <c r="B16" s="73"/>
      <c r="C16" s="74"/>
      <c r="D16" s="74"/>
      <c r="E16" s="74"/>
      <c r="F16" s="74"/>
      <c r="G16" s="74"/>
      <c r="H16" s="74"/>
      <c r="I16" s="75"/>
      <c r="J16" s="71"/>
    </row>
    <row r="17" spans="2:10" ht="18">
      <c r="B17" s="73"/>
      <c r="C17" s="74"/>
      <c r="D17" s="74"/>
      <c r="E17" s="74"/>
      <c r="F17" s="74"/>
      <c r="G17" s="74"/>
      <c r="H17" s="74"/>
      <c r="I17" s="75"/>
      <c r="J17" s="71"/>
    </row>
    <row r="18" spans="2:9" ht="18.75" thickBot="1">
      <c r="B18" s="74"/>
      <c r="C18" s="74"/>
      <c r="D18" s="74"/>
      <c r="E18" s="74"/>
      <c r="F18" s="74"/>
      <c r="G18" s="74"/>
      <c r="H18" s="74"/>
      <c r="I18" s="75"/>
    </row>
    <row r="19" spans="2:17" ht="18.75" thickBot="1">
      <c r="B19" s="107" t="s">
        <v>1</v>
      </c>
      <c r="C19" s="76"/>
      <c r="D19" s="76"/>
      <c r="E19" s="76"/>
      <c r="F19" s="76"/>
      <c r="G19" s="114" t="s">
        <v>7</v>
      </c>
      <c r="H19" s="113" t="s">
        <v>59</v>
      </c>
      <c r="I19" s="75"/>
      <c r="K19" s="107" t="s">
        <v>2</v>
      </c>
      <c r="L19" s="117"/>
      <c r="M19" s="118"/>
      <c r="N19" s="118"/>
      <c r="O19" s="119"/>
      <c r="P19" s="114" t="s">
        <v>7</v>
      </c>
      <c r="Q19" s="112" t="s">
        <v>59</v>
      </c>
    </row>
    <row r="20" spans="2:17" ht="18.75" thickBot="1">
      <c r="B20" s="64" t="s">
        <v>230</v>
      </c>
      <c r="C20" s="78">
        <v>1</v>
      </c>
      <c r="D20" s="79">
        <v>6</v>
      </c>
      <c r="E20" s="79">
        <v>11</v>
      </c>
      <c r="F20" s="80">
        <v>28</v>
      </c>
      <c r="G20" s="81">
        <f aca="true" t="shared" si="1" ref="G20:G31">SUM(C20:F20)</f>
        <v>46</v>
      </c>
      <c r="H20" s="82">
        <v>25</v>
      </c>
      <c r="I20" s="83"/>
      <c r="K20" s="64" t="s">
        <v>230</v>
      </c>
      <c r="L20" s="78">
        <v>8</v>
      </c>
      <c r="M20" s="79">
        <v>13</v>
      </c>
      <c r="N20" s="79">
        <v>24</v>
      </c>
      <c r="O20" s="80">
        <v>40</v>
      </c>
      <c r="P20" s="81">
        <f aca="true" t="shared" si="2" ref="P20:P31">SUM(L20:O20)</f>
        <v>85</v>
      </c>
      <c r="Q20" s="82">
        <v>25</v>
      </c>
    </row>
    <row r="21" spans="2:17" ht="18.75" thickBot="1">
      <c r="B21" s="67" t="s">
        <v>229</v>
      </c>
      <c r="C21" s="84">
        <v>12</v>
      </c>
      <c r="D21" s="85">
        <v>15</v>
      </c>
      <c r="E21" s="85">
        <v>17</v>
      </c>
      <c r="F21" s="86">
        <v>18</v>
      </c>
      <c r="G21" s="81">
        <f t="shared" si="1"/>
        <v>62</v>
      </c>
      <c r="H21" s="87">
        <v>20</v>
      </c>
      <c r="I21" s="83"/>
      <c r="K21" s="69" t="s">
        <v>234</v>
      </c>
      <c r="L21" s="84">
        <v>9</v>
      </c>
      <c r="M21" s="85">
        <v>20</v>
      </c>
      <c r="N21" s="85">
        <v>27</v>
      </c>
      <c r="O21" s="86">
        <v>33</v>
      </c>
      <c r="P21" s="81">
        <f t="shared" si="2"/>
        <v>89</v>
      </c>
      <c r="Q21" s="87">
        <v>20</v>
      </c>
    </row>
    <row r="22" spans="2:17" ht="18.75" thickBot="1">
      <c r="B22" s="69" t="s">
        <v>228</v>
      </c>
      <c r="C22" s="88">
        <v>10</v>
      </c>
      <c r="D22" s="89">
        <v>20</v>
      </c>
      <c r="E22" s="89">
        <v>27</v>
      </c>
      <c r="F22" s="90">
        <v>40</v>
      </c>
      <c r="G22" s="81">
        <f t="shared" si="1"/>
        <v>97</v>
      </c>
      <c r="H22" s="87">
        <v>15</v>
      </c>
      <c r="I22" s="83"/>
      <c r="K22" s="67" t="s">
        <v>226</v>
      </c>
      <c r="L22" s="88">
        <v>7</v>
      </c>
      <c r="M22" s="89">
        <v>15</v>
      </c>
      <c r="N22" s="89">
        <v>31</v>
      </c>
      <c r="O22" s="90">
        <v>37</v>
      </c>
      <c r="P22" s="81">
        <f t="shared" si="2"/>
        <v>90</v>
      </c>
      <c r="Q22" s="87">
        <v>15</v>
      </c>
    </row>
    <row r="23" spans="2:17" ht="18.75" thickBot="1">
      <c r="B23" s="69" t="s">
        <v>232</v>
      </c>
      <c r="C23" s="88">
        <v>9</v>
      </c>
      <c r="D23" s="89">
        <v>25</v>
      </c>
      <c r="E23" s="89">
        <v>29</v>
      </c>
      <c r="F23" s="90">
        <v>41</v>
      </c>
      <c r="G23" s="81">
        <f t="shared" si="1"/>
        <v>104</v>
      </c>
      <c r="H23" s="87">
        <v>12</v>
      </c>
      <c r="I23" s="83"/>
      <c r="K23" s="69" t="s">
        <v>227</v>
      </c>
      <c r="L23" s="88">
        <v>10</v>
      </c>
      <c r="M23" s="89">
        <v>25</v>
      </c>
      <c r="N23" s="89">
        <v>26</v>
      </c>
      <c r="O23" s="90">
        <v>35</v>
      </c>
      <c r="P23" s="81">
        <f t="shared" si="2"/>
        <v>96</v>
      </c>
      <c r="Q23" s="87">
        <v>12</v>
      </c>
    </row>
    <row r="24" spans="2:17" ht="18.75" thickBot="1">
      <c r="B24" s="69" t="s">
        <v>227</v>
      </c>
      <c r="C24" s="88">
        <v>16</v>
      </c>
      <c r="D24" s="89">
        <v>33</v>
      </c>
      <c r="E24" s="89">
        <v>34</v>
      </c>
      <c r="F24" s="90">
        <v>36</v>
      </c>
      <c r="G24" s="81">
        <f t="shared" si="1"/>
        <v>119</v>
      </c>
      <c r="H24" s="87">
        <v>10</v>
      </c>
      <c r="I24" s="75"/>
      <c r="K24" s="69" t="s">
        <v>232</v>
      </c>
      <c r="L24" s="88">
        <v>5</v>
      </c>
      <c r="M24" s="89">
        <v>12</v>
      </c>
      <c r="N24" s="89">
        <v>29</v>
      </c>
      <c r="O24" s="90">
        <v>100</v>
      </c>
      <c r="P24" s="81">
        <f t="shared" si="2"/>
        <v>146</v>
      </c>
      <c r="Q24" s="87">
        <v>10</v>
      </c>
    </row>
    <row r="25" spans="2:17" ht="18.75" thickBot="1">
      <c r="B25" s="67" t="s">
        <v>231</v>
      </c>
      <c r="C25" s="88">
        <v>7</v>
      </c>
      <c r="D25" s="89">
        <v>8</v>
      </c>
      <c r="E25" s="89">
        <v>24</v>
      </c>
      <c r="F25" s="90">
        <v>100</v>
      </c>
      <c r="G25" s="81">
        <f t="shared" si="1"/>
        <v>139</v>
      </c>
      <c r="H25" s="87">
        <v>8</v>
      </c>
      <c r="I25" s="91"/>
      <c r="K25" s="69" t="s">
        <v>236</v>
      </c>
      <c r="L25" s="88">
        <v>4</v>
      </c>
      <c r="M25" s="89">
        <v>11</v>
      </c>
      <c r="N25" s="89">
        <v>43</v>
      </c>
      <c r="O25" s="90">
        <v>100</v>
      </c>
      <c r="P25" s="81">
        <f t="shared" si="2"/>
        <v>158</v>
      </c>
      <c r="Q25" s="87">
        <v>8</v>
      </c>
    </row>
    <row r="26" spans="2:17" ht="18.75" thickBot="1">
      <c r="B26" s="67" t="s">
        <v>233</v>
      </c>
      <c r="C26" s="88">
        <v>3</v>
      </c>
      <c r="D26" s="89">
        <v>13</v>
      </c>
      <c r="E26" s="89">
        <v>30</v>
      </c>
      <c r="F26" s="90">
        <v>100</v>
      </c>
      <c r="G26" s="81">
        <f t="shared" si="1"/>
        <v>146</v>
      </c>
      <c r="H26" s="87">
        <v>6</v>
      </c>
      <c r="I26" s="83"/>
      <c r="K26" s="67" t="s">
        <v>229</v>
      </c>
      <c r="L26" s="88">
        <v>14</v>
      </c>
      <c r="M26" s="89">
        <v>19</v>
      </c>
      <c r="N26" s="89">
        <v>30</v>
      </c>
      <c r="O26" s="90">
        <v>100</v>
      </c>
      <c r="P26" s="81">
        <f t="shared" si="2"/>
        <v>163</v>
      </c>
      <c r="Q26" s="87">
        <v>6</v>
      </c>
    </row>
    <row r="27" spans="2:17" ht="18.75" thickBot="1">
      <c r="B27" s="69" t="s">
        <v>234</v>
      </c>
      <c r="C27" s="88">
        <v>31</v>
      </c>
      <c r="D27" s="89">
        <v>39</v>
      </c>
      <c r="E27" s="89">
        <v>43</v>
      </c>
      <c r="F27" s="90">
        <v>44</v>
      </c>
      <c r="G27" s="81">
        <f t="shared" si="1"/>
        <v>157</v>
      </c>
      <c r="H27" s="87">
        <v>5</v>
      </c>
      <c r="I27" s="83"/>
      <c r="K27" s="67" t="s">
        <v>235</v>
      </c>
      <c r="L27" s="88">
        <v>18</v>
      </c>
      <c r="M27" s="89">
        <v>22</v>
      </c>
      <c r="N27" s="89">
        <v>39</v>
      </c>
      <c r="O27" s="90">
        <v>100</v>
      </c>
      <c r="P27" s="81">
        <f t="shared" si="2"/>
        <v>179</v>
      </c>
      <c r="Q27" s="87">
        <v>5</v>
      </c>
    </row>
    <row r="28" spans="2:17" ht="18.75" thickBot="1">
      <c r="B28" s="67" t="s">
        <v>226</v>
      </c>
      <c r="C28" s="88">
        <v>5</v>
      </c>
      <c r="D28" s="89">
        <v>21</v>
      </c>
      <c r="E28" s="89">
        <v>32</v>
      </c>
      <c r="F28" s="90">
        <v>100</v>
      </c>
      <c r="G28" s="81">
        <f t="shared" si="1"/>
        <v>158</v>
      </c>
      <c r="H28" s="87">
        <v>4</v>
      </c>
      <c r="I28" s="83"/>
      <c r="K28" s="67" t="s">
        <v>231</v>
      </c>
      <c r="L28" s="88">
        <v>23</v>
      </c>
      <c r="M28" s="89">
        <v>28</v>
      </c>
      <c r="N28" s="89">
        <v>34</v>
      </c>
      <c r="O28" s="90">
        <v>100</v>
      </c>
      <c r="P28" s="81">
        <f t="shared" si="2"/>
        <v>185</v>
      </c>
      <c r="Q28" s="87">
        <v>4</v>
      </c>
    </row>
    <row r="29" spans="2:17" ht="18.75" thickBot="1">
      <c r="B29" s="69" t="s">
        <v>236</v>
      </c>
      <c r="C29" s="88">
        <v>4</v>
      </c>
      <c r="D29" s="89">
        <v>23</v>
      </c>
      <c r="E29" s="89">
        <v>47</v>
      </c>
      <c r="F29" s="90">
        <v>100</v>
      </c>
      <c r="G29" s="81">
        <f t="shared" si="1"/>
        <v>174</v>
      </c>
      <c r="H29" s="87">
        <v>3</v>
      </c>
      <c r="I29" s="83"/>
      <c r="K29" s="67" t="s">
        <v>233</v>
      </c>
      <c r="L29" s="88">
        <v>16</v>
      </c>
      <c r="M29" s="89">
        <v>38</v>
      </c>
      <c r="N29" s="89">
        <v>47</v>
      </c>
      <c r="O29" s="90">
        <v>100</v>
      </c>
      <c r="P29" s="81">
        <f t="shared" si="2"/>
        <v>201</v>
      </c>
      <c r="Q29" s="87">
        <v>3</v>
      </c>
    </row>
    <row r="30" spans="2:17" ht="18.75" thickBot="1">
      <c r="B30" s="67" t="s">
        <v>235</v>
      </c>
      <c r="C30" s="88">
        <v>19</v>
      </c>
      <c r="D30" s="89">
        <v>26</v>
      </c>
      <c r="E30" s="89">
        <v>100</v>
      </c>
      <c r="F30" s="90">
        <v>100</v>
      </c>
      <c r="G30" s="81">
        <f t="shared" si="1"/>
        <v>245</v>
      </c>
      <c r="H30" s="87">
        <v>2</v>
      </c>
      <c r="I30" s="83"/>
      <c r="K30" s="69" t="s">
        <v>228</v>
      </c>
      <c r="L30" s="88">
        <v>17</v>
      </c>
      <c r="M30" s="89">
        <v>36</v>
      </c>
      <c r="N30" s="89">
        <v>49</v>
      </c>
      <c r="O30" s="90">
        <v>100</v>
      </c>
      <c r="P30" s="81">
        <f t="shared" si="2"/>
        <v>202</v>
      </c>
      <c r="Q30" s="87">
        <v>2</v>
      </c>
    </row>
    <row r="31" spans="2:17" ht="18.75" thickBot="1">
      <c r="B31" s="104" t="s">
        <v>237</v>
      </c>
      <c r="C31" s="115">
        <v>14</v>
      </c>
      <c r="D31" s="116">
        <v>37</v>
      </c>
      <c r="E31" s="116">
        <v>100</v>
      </c>
      <c r="F31" s="111">
        <v>100</v>
      </c>
      <c r="G31" s="81">
        <f t="shared" si="1"/>
        <v>251</v>
      </c>
      <c r="H31" s="108">
        <v>1</v>
      </c>
      <c r="I31" s="83"/>
      <c r="K31" s="104" t="s">
        <v>237</v>
      </c>
      <c r="L31" s="115">
        <v>100</v>
      </c>
      <c r="M31" s="116">
        <v>100</v>
      </c>
      <c r="N31" s="116">
        <v>100</v>
      </c>
      <c r="O31" s="111">
        <v>100</v>
      </c>
      <c r="P31" s="81">
        <f t="shared" si="2"/>
        <v>400</v>
      </c>
      <c r="Q31" s="108">
        <v>1</v>
      </c>
    </row>
    <row r="32" spans="2:16" ht="18.75" thickBot="1">
      <c r="B32" s="74"/>
      <c r="C32" s="83"/>
      <c r="D32" s="83"/>
      <c r="E32" s="83"/>
      <c r="F32" s="83"/>
      <c r="G32" s="127"/>
      <c r="H32" s="91"/>
      <c r="I32" s="83"/>
      <c r="P32" s="127"/>
    </row>
    <row r="33" spans="2:17" ht="18.75" thickBot="1">
      <c r="B33" s="98" t="s">
        <v>3</v>
      </c>
      <c r="C33" s="94"/>
      <c r="D33" s="94"/>
      <c r="E33" s="94"/>
      <c r="F33" s="94"/>
      <c r="G33" s="114" t="s">
        <v>7</v>
      </c>
      <c r="H33" s="112" t="s">
        <v>59</v>
      </c>
      <c r="I33" s="83"/>
      <c r="J33" s="83"/>
      <c r="K33" s="107" t="s">
        <v>4</v>
      </c>
      <c r="L33" s="94"/>
      <c r="M33" s="94"/>
      <c r="N33" s="94"/>
      <c r="O33" s="94"/>
      <c r="P33" s="114" t="s">
        <v>7</v>
      </c>
      <c r="Q33" s="113" t="s">
        <v>59</v>
      </c>
    </row>
    <row r="34" spans="2:17" ht="18.75" thickBot="1">
      <c r="B34" s="64" t="s">
        <v>226</v>
      </c>
      <c r="C34" s="80">
        <v>7</v>
      </c>
      <c r="D34" s="80">
        <v>8</v>
      </c>
      <c r="E34" s="80">
        <v>17</v>
      </c>
      <c r="F34" s="80">
        <v>31</v>
      </c>
      <c r="G34" s="81">
        <f aca="true" t="shared" si="3" ref="G34:G45">SUM(C34:F34)</f>
        <v>63</v>
      </c>
      <c r="H34" s="82">
        <v>25</v>
      </c>
      <c r="I34" s="83"/>
      <c r="J34" s="83"/>
      <c r="K34" s="64" t="s">
        <v>229</v>
      </c>
      <c r="L34" s="78">
        <v>1</v>
      </c>
      <c r="M34" s="79">
        <v>3</v>
      </c>
      <c r="N34" s="79">
        <v>16</v>
      </c>
      <c r="O34" s="80">
        <v>23</v>
      </c>
      <c r="P34" s="81">
        <f aca="true" t="shared" si="4" ref="P34:P45">SUM(L34:O34)</f>
        <v>43</v>
      </c>
      <c r="Q34" s="82">
        <v>25</v>
      </c>
    </row>
    <row r="35" spans="2:17" ht="18.75" thickBot="1">
      <c r="B35" s="69" t="s">
        <v>227</v>
      </c>
      <c r="C35" s="86">
        <v>10</v>
      </c>
      <c r="D35" s="86">
        <v>20</v>
      </c>
      <c r="E35" s="86">
        <v>21</v>
      </c>
      <c r="F35" s="86">
        <v>29</v>
      </c>
      <c r="G35" s="81">
        <f t="shared" si="3"/>
        <v>80</v>
      </c>
      <c r="H35" s="87">
        <v>20</v>
      </c>
      <c r="I35" s="83"/>
      <c r="J35" s="83"/>
      <c r="K35" s="69" t="s">
        <v>228</v>
      </c>
      <c r="L35" s="84">
        <v>2</v>
      </c>
      <c r="M35" s="85">
        <v>14</v>
      </c>
      <c r="N35" s="85">
        <v>21</v>
      </c>
      <c r="O35" s="86">
        <v>31</v>
      </c>
      <c r="P35" s="81">
        <f t="shared" si="4"/>
        <v>68</v>
      </c>
      <c r="Q35" s="87">
        <v>20</v>
      </c>
    </row>
    <row r="36" spans="2:17" ht="18.75" thickBot="1">
      <c r="B36" s="67" t="s">
        <v>230</v>
      </c>
      <c r="C36" s="90">
        <v>11</v>
      </c>
      <c r="D36" s="90">
        <v>19</v>
      </c>
      <c r="E36" s="90">
        <v>27</v>
      </c>
      <c r="F36" s="90">
        <v>32</v>
      </c>
      <c r="G36" s="81">
        <f t="shared" si="3"/>
        <v>89</v>
      </c>
      <c r="H36" s="87">
        <v>15</v>
      </c>
      <c r="I36" s="83"/>
      <c r="J36" s="83"/>
      <c r="K36" s="69" t="s">
        <v>227</v>
      </c>
      <c r="L36" s="88">
        <v>4</v>
      </c>
      <c r="M36" s="89">
        <v>8</v>
      </c>
      <c r="N36" s="89">
        <v>28</v>
      </c>
      <c r="O36" s="90">
        <v>30</v>
      </c>
      <c r="P36" s="81">
        <f t="shared" si="4"/>
        <v>70</v>
      </c>
      <c r="Q36" s="87">
        <v>15</v>
      </c>
    </row>
    <row r="37" spans="2:17" ht="18.75" thickBot="1">
      <c r="B37" s="67" t="s">
        <v>229</v>
      </c>
      <c r="C37" s="90">
        <v>15</v>
      </c>
      <c r="D37" s="90">
        <v>24</v>
      </c>
      <c r="E37" s="90">
        <v>30</v>
      </c>
      <c r="F37" s="90">
        <v>44</v>
      </c>
      <c r="G37" s="81">
        <f t="shared" si="3"/>
        <v>113</v>
      </c>
      <c r="H37" s="87">
        <v>12</v>
      </c>
      <c r="I37" s="83"/>
      <c r="J37" s="83"/>
      <c r="K37" s="69" t="s">
        <v>234</v>
      </c>
      <c r="L37" s="88">
        <v>5</v>
      </c>
      <c r="M37" s="89">
        <v>24</v>
      </c>
      <c r="N37" s="89">
        <v>39</v>
      </c>
      <c r="O37" s="90">
        <v>40</v>
      </c>
      <c r="P37" s="81">
        <f t="shared" si="4"/>
        <v>108</v>
      </c>
      <c r="Q37" s="87">
        <v>12</v>
      </c>
    </row>
    <row r="38" spans="2:17" ht="18.75" thickBot="1">
      <c r="B38" s="69" t="s">
        <v>234</v>
      </c>
      <c r="C38" s="90">
        <v>3</v>
      </c>
      <c r="D38" s="90">
        <v>33</v>
      </c>
      <c r="E38" s="90">
        <v>37</v>
      </c>
      <c r="F38" s="90">
        <v>45</v>
      </c>
      <c r="G38" s="81">
        <f t="shared" si="3"/>
        <v>118</v>
      </c>
      <c r="H38" s="87">
        <v>10</v>
      </c>
      <c r="I38" s="83"/>
      <c r="J38" s="83"/>
      <c r="K38" s="67" t="s">
        <v>226</v>
      </c>
      <c r="L38" s="88">
        <v>7</v>
      </c>
      <c r="M38" s="89">
        <v>27</v>
      </c>
      <c r="N38" s="89">
        <v>42</v>
      </c>
      <c r="O38" s="90">
        <v>44</v>
      </c>
      <c r="P38" s="81">
        <f t="shared" si="4"/>
        <v>120</v>
      </c>
      <c r="Q38" s="87">
        <v>10</v>
      </c>
    </row>
    <row r="39" spans="2:17" ht="18.75" thickBot="1">
      <c r="B39" s="69" t="s">
        <v>236</v>
      </c>
      <c r="C39" s="90">
        <v>5</v>
      </c>
      <c r="D39" s="90">
        <v>13</v>
      </c>
      <c r="E39" s="90">
        <v>14</v>
      </c>
      <c r="F39" s="90">
        <v>100</v>
      </c>
      <c r="G39" s="81">
        <f t="shared" si="3"/>
        <v>132</v>
      </c>
      <c r="H39" s="87">
        <v>8</v>
      </c>
      <c r="I39" s="83"/>
      <c r="J39" s="83"/>
      <c r="K39" s="67" t="s">
        <v>230</v>
      </c>
      <c r="L39" s="88">
        <v>10</v>
      </c>
      <c r="M39" s="89">
        <v>17</v>
      </c>
      <c r="N39" s="89">
        <v>35</v>
      </c>
      <c r="O39" s="90">
        <v>100</v>
      </c>
      <c r="P39" s="81">
        <f t="shared" si="4"/>
        <v>162</v>
      </c>
      <c r="Q39" s="87">
        <v>8</v>
      </c>
    </row>
    <row r="40" spans="2:17" ht="18.75" thickBot="1">
      <c r="B40" s="67" t="s">
        <v>231</v>
      </c>
      <c r="C40" s="90">
        <v>6</v>
      </c>
      <c r="D40" s="90">
        <v>18</v>
      </c>
      <c r="E40" s="90">
        <v>36</v>
      </c>
      <c r="F40" s="90">
        <v>100</v>
      </c>
      <c r="G40" s="81">
        <f t="shared" si="3"/>
        <v>160</v>
      </c>
      <c r="H40" s="87">
        <v>6</v>
      </c>
      <c r="I40" s="83"/>
      <c r="J40" s="83"/>
      <c r="K40" s="67" t="s">
        <v>235</v>
      </c>
      <c r="L40" s="88">
        <v>8</v>
      </c>
      <c r="M40" s="89">
        <v>29</v>
      </c>
      <c r="N40" s="89">
        <v>32</v>
      </c>
      <c r="O40" s="90">
        <v>100</v>
      </c>
      <c r="P40" s="81">
        <f t="shared" si="4"/>
        <v>169</v>
      </c>
      <c r="Q40" s="87">
        <v>6</v>
      </c>
    </row>
    <row r="41" spans="2:17" ht="18.75" thickBot="1">
      <c r="B41" s="69" t="s">
        <v>228</v>
      </c>
      <c r="C41" s="90">
        <v>23</v>
      </c>
      <c r="D41" s="90">
        <v>25</v>
      </c>
      <c r="E41" s="90">
        <v>28</v>
      </c>
      <c r="F41" s="90">
        <v>100</v>
      </c>
      <c r="G41" s="81">
        <f t="shared" si="3"/>
        <v>176</v>
      </c>
      <c r="H41" s="87">
        <v>5</v>
      </c>
      <c r="I41" s="91"/>
      <c r="J41" s="91"/>
      <c r="K41" s="67" t="s">
        <v>231</v>
      </c>
      <c r="L41" s="88">
        <v>22</v>
      </c>
      <c r="M41" s="89">
        <v>38</v>
      </c>
      <c r="N41" s="89">
        <v>43</v>
      </c>
      <c r="O41" s="90">
        <v>100</v>
      </c>
      <c r="P41" s="81">
        <f t="shared" si="4"/>
        <v>203</v>
      </c>
      <c r="Q41" s="87">
        <v>5</v>
      </c>
    </row>
    <row r="42" spans="2:17" ht="18.75" thickBot="1">
      <c r="B42" s="67" t="s">
        <v>235</v>
      </c>
      <c r="C42" s="90">
        <v>1</v>
      </c>
      <c r="D42" s="90">
        <v>12</v>
      </c>
      <c r="E42" s="90">
        <v>100</v>
      </c>
      <c r="F42" s="90">
        <v>100</v>
      </c>
      <c r="G42" s="81">
        <f t="shared" si="3"/>
        <v>213</v>
      </c>
      <c r="H42" s="87">
        <v>4</v>
      </c>
      <c r="I42" s="91"/>
      <c r="J42" s="91"/>
      <c r="K42" s="67" t="s">
        <v>233</v>
      </c>
      <c r="L42" s="88">
        <v>23</v>
      </c>
      <c r="M42" s="89">
        <v>41</v>
      </c>
      <c r="N42" s="89">
        <v>100</v>
      </c>
      <c r="O42" s="90">
        <v>100</v>
      </c>
      <c r="P42" s="81">
        <f t="shared" si="4"/>
        <v>264</v>
      </c>
      <c r="Q42" s="87">
        <v>4</v>
      </c>
    </row>
    <row r="43" spans="2:17" ht="18.75" thickBot="1">
      <c r="B43" s="69" t="s">
        <v>237</v>
      </c>
      <c r="C43" s="90">
        <v>2</v>
      </c>
      <c r="D43" s="90">
        <v>38</v>
      </c>
      <c r="E43" s="90">
        <v>100</v>
      </c>
      <c r="F43" s="90">
        <v>100</v>
      </c>
      <c r="G43" s="81">
        <f t="shared" si="3"/>
        <v>240</v>
      </c>
      <c r="H43" s="87">
        <v>3</v>
      </c>
      <c r="I43" s="91"/>
      <c r="J43" s="91"/>
      <c r="K43" s="69" t="s">
        <v>236</v>
      </c>
      <c r="L43" s="88">
        <v>13</v>
      </c>
      <c r="M43" s="89">
        <v>100</v>
      </c>
      <c r="N43" s="89">
        <v>100</v>
      </c>
      <c r="O43" s="90">
        <v>100</v>
      </c>
      <c r="P43" s="81">
        <f t="shared" si="4"/>
        <v>313</v>
      </c>
      <c r="Q43" s="87">
        <v>3</v>
      </c>
    </row>
    <row r="44" spans="2:17" ht="18.75" thickBot="1">
      <c r="B44" s="69" t="s">
        <v>232</v>
      </c>
      <c r="C44" s="90">
        <v>9</v>
      </c>
      <c r="D44" s="90">
        <v>100</v>
      </c>
      <c r="E44" s="90">
        <v>100</v>
      </c>
      <c r="F44" s="90">
        <v>100</v>
      </c>
      <c r="G44" s="81">
        <f t="shared" si="3"/>
        <v>309</v>
      </c>
      <c r="H44" s="87">
        <v>2</v>
      </c>
      <c r="I44" s="91"/>
      <c r="J44" s="91"/>
      <c r="K44" s="69" t="s">
        <v>232</v>
      </c>
      <c r="L44" s="88">
        <v>26</v>
      </c>
      <c r="M44" s="89">
        <v>100</v>
      </c>
      <c r="N44" s="89">
        <v>100</v>
      </c>
      <c r="O44" s="90">
        <v>100</v>
      </c>
      <c r="P44" s="81">
        <f t="shared" si="4"/>
        <v>326</v>
      </c>
      <c r="Q44" s="87">
        <v>2</v>
      </c>
    </row>
    <row r="45" spans="2:17" ht="18.75" thickBot="1">
      <c r="B45" s="138" t="s">
        <v>233</v>
      </c>
      <c r="C45" s="111">
        <v>34</v>
      </c>
      <c r="D45" s="111">
        <v>100</v>
      </c>
      <c r="E45" s="111">
        <v>100</v>
      </c>
      <c r="F45" s="111">
        <v>100</v>
      </c>
      <c r="G45" s="81">
        <f t="shared" si="3"/>
        <v>334</v>
      </c>
      <c r="H45" s="108">
        <v>1</v>
      </c>
      <c r="I45" s="83"/>
      <c r="J45" s="83"/>
      <c r="K45" s="104" t="s">
        <v>237</v>
      </c>
      <c r="L45" s="115">
        <v>33</v>
      </c>
      <c r="M45" s="116">
        <v>100</v>
      </c>
      <c r="N45" s="116">
        <v>100</v>
      </c>
      <c r="O45" s="111">
        <v>100</v>
      </c>
      <c r="P45" s="81">
        <f t="shared" si="4"/>
        <v>333</v>
      </c>
      <c r="Q45" s="108">
        <v>1</v>
      </c>
    </row>
    <row r="46" spans="2:16" ht="18.75" thickBot="1">
      <c r="B46" s="73"/>
      <c r="C46" s="83"/>
      <c r="D46" s="83"/>
      <c r="E46" s="83"/>
      <c r="F46" s="83"/>
      <c r="G46" s="127"/>
      <c r="H46" s="83"/>
      <c r="I46" s="83"/>
      <c r="J46" s="83"/>
      <c r="K46" s="16"/>
      <c r="L46" s="16"/>
      <c r="M46" s="16"/>
      <c r="P46" s="127"/>
    </row>
    <row r="47" spans="2:17" ht="18.75" thickBot="1">
      <c r="B47" s="99" t="s">
        <v>5</v>
      </c>
      <c r="C47" s="94"/>
      <c r="D47" s="94"/>
      <c r="E47" s="94"/>
      <c r="F47" s="94"/>
      <c r="G47" s="95" t="s">
        <v>7</v>
      </c>
      <c r="H47" s="77" t="s">
        <v>59</v>
      </c>
      <c r="I47" s="83"/>
      <c r="J47" s="83"/>
      <c r="K47" s="99" t="s">
        <v>6</v>
      </c>
      <c r="L47" s="94"/>
      <c r="M47" s="94"/>
      <c r="N47" s="94"/>
      <c r="O47" s="94"/>
      <c r="P47" s="95" t="s">
        <v>7</v>
      </c>
      <c r="Q47" s="77" t="s">
        <v>59</v>
      </c>
    </row>
    <row r="48" spans="2:17" ht="18.75" thickBot="1">
      <c r="B48" s="128" t="s">
        <v>227</v>
      </c>
      <c r="C48" s="96">
        <v>2</v>
      </c>
      <c r="D48" s="96">
        <v>12</v>
      </c>
      <c r="E48" s="96">
        <v>14</v>
      </c>
      <c r="F48" s="97">
        <v>16</v>
      </c>
      <c r="G48" s="81">
        <f aca="true" t="shared" si="5" ref="G48:G59">SUM(C48:F48)</f>
        <v>44</v>
      </c>
      <c r="H48" s="82">
        <v>25</v>
      </c>
      <c r="I48" s="83"/>
      <c r="J48" s="83"/>
      <c r="K48" s="128" t="s">
        <v>227</v>
      </c>
      <c r="L48" s="96">
        <v>9</v>
      </c>
      <c r="M48" s="96">
        <v>10</v>
      </c>
      <c r="N48" s="96">
        <v>14</v>
      </c>
      <c r="O48" s="97">
        <v>15</v>
      </c>
      <c r="P48" s="81">
        <f aca="true" t="shared" si="6" ref="P48:P59">SUM(L48:O48)</f>
        <v>48</v>
      </c>
      <c r="Q48" s="82">
        <v>25</v>
      </c>
    </row>
    <row r="49" spans="2:17" ht="18.75" thickBot="1">
      <c r="B49" s="67" t="s">
        <v>230</v>
      </c>
      <c r="C49" s="92">
        <v>15</v>
      </c>
      <c r="D49" s="92">
        <v>19</v>
      </c>
      <c r="E49" s="92">
        <v>20</v>
      </c>
      <c r="F49" s="93">
        <v>33</v>
      </c>
      <c r="G49" s="81">
        <f t="shared" si="5"/>
        <v>87</v>
      </c>
      <c r="H49" s="87">
        <v>20</v>
      </c>
      <c r="I49" s="83"/>
      <c r="J49" s="83"/>
      <c r="K49" s="67" t="s">
        <v>230</v>
      </c>
      <c r="L49" s="92">
        <v>5</v>
      </c>
      <c r="M49" s="92">
        <v>11</v>
      </c>
      <c r="N49" s="92">
        <v>22</v>
      </c>
      <c r="O49" s="93">
        <v>31</v>
      </c>
      <c r="P49" s="81">
        <f t="shared" si="6"/>
        <v>69</v>
      </c>
      <c r="Q49" s="87">
        <v>20</v>
      </c>
    </row>
    <row r="50" spans="2:17" ht="18.75" thickBot="1">
      <c r="B50" s="69" t="s">
        <v>234</v>
      </c>
      <c r="C50" s="92">
        <v>1</v>
      </c>
      <c r="D50" s="92">
        <v>13</v>
      </c>
      <c r="E50" s="92">
        <v>38</v>
      </c>
      <c r="F50" s="93">
        <v>43</v>
      </c>
      <c r="G50" s="81">
        <f t="shared" si="5"/>
        <v>95</v>
      </c>
      <c r="H50" s="87">
        <v>15</v>
      </c>
      <c r="I50" s="83"/>
      <c r="J50" s="83"/>
      <c r="K50" s="67" t="s">
        <v>229</v>
      </c>
      <c r="L50" s="92">
        <v>7</v>
      </c>
      <c r="M50" s="92">
        <v>20</v>
      </c>
      <c r="N50" s="92">
        <v>28</v>
      </c>
      <c r="O50" s="93">
        <v>41</v>
      </c>
      <c r="P50" s="81">
        <f t="shared" si="6"/>
        <v>96</v>
      </c>
      <c r="Q50" s="87">
        <v>15</v>
      </c>
    </row>
    <row r="51" spans="2:17" ht="18.75" thickBot="1">
      <c r="B51" s="67" t="s">
        <v>229</v>
      </c>
      <c r="C51" s="92">
        <v>21</v>
      </c>
      <c r="D51" s="92">
        <v>23</v>
      </c>
      <c r="E51" s="92">
        <v>27</v>
      </c>
      <c r="F51" s="93">
        <v>29</v>
      </c>
      <c r="G51" s="81">
        <f t="shared" si="5"/>
        <v>100</v>
      </c>
      <c r="H51" s="87">
        <v>12</v>
      </c>
      <c r="I51" s="83"/>
      <c r="J51" s="83"/>
      <c r="K51" s="69" t="s">
        <v>234</v>
      </c>
      <c r="L51" s="92">
        <v>1</v>
      </c>
      <c r="M51" s="92">
        <v>17</v>
      </c>
      <c r="N51" s="92">
        <v>43</v>
      </c>
      <c r="O51" s="93">
        <v>45</v>
      </c>
      <c r="P51" s="81">
        <f t="shared" si="6"/>
        <v>106</v>
      </c>
      <c r="Q51" s="87">
        <v>12</v>
      </c>
    </row>
    <row r="52" spans="2:17" ht="18.75" thickBot="1">
      <c r="B52" s="67" t="s">
        <v>226</v>
      </c>
      <c r="C52" s="92">
        <v>6</v>
      </c>
      <c r="D52" s="92">
        <v>25</v>
      </c>
      <c r="E52" s="92">
        <v>34</v>
      </c>
      <c r="F52" s="93">
        <v>36</v>
      </c>
      <c r="G52" s="81">
        <f t="shared" si="5"/>
        <v>101</v>
      </c>
      <c r="H52" s="87">
        <v>10</v>
      </c>
      <c r="I52" s="83"/>
      <c r="J52" s="83"/>
      <c r="K52" s="67" t="s">
        <v>226</v>
      </c>
      <c r="L52" s="92">
        <v>8</v>
      </c>
      <c r="M52" s="92">
        <v>29</v>
      </c>
      <c r="N52" s="92">
        <v>32</v>
      </c>
      <c r="O52" s="93">
        <v>47</v>
      </c>
      <c r="P52" s="81">
        <f t="shared" si="6"/>
        <v>116</v>
      </c>
      <c r="Q52" s="87">
        <v>10</v>
      </c>
    </row>
    <row r="53" spans="2:17" ht="18.75" thickBot="1">
      <c r="B53" s="67" t="s">
        <v>235</v>
      </c>
      <c r="C53" s="92">
        <v>3</v>
      </c>
      <c r="D53" s="92">
        <v>18</v>
      </c>
      <c r="E53" s="92">
        <v>31</v>
      </c>
      <c r="F53" s="93">
        <v>100</v>
      </c>
      <c r="G53" s="81">
        <f t="shared" si="5"/>
        <v>152</v>
      </c>
      <c r="H53" s="87">
        <v>8</v>
      </c>
      <c r="I53" s="83"/>
      <c r="J53" s="83"/>
      <c r="K53" s="67" t="s">
        <v>231</v>
      </c>
      <c r="L53" s="92">
        <v>21</v>
      </c>
      <c r="M53" s="92">
        <v>33</v>
      </c>
      <c r="N53" s="92">
        <v>36</v>
      </c>
      <c r="O53" s="93">
        <v>37</v>
      </c>
      <c r="P53" s="81">
        <f t="shared" si="6"/>
        <v>127</v>
      </c>
      <c r="Q53" s="87">
        <v>8</v>
      </c>
    </row>
    <row r="54" spans="2:17" ht="18.75" thickBot="1">
      <c r="B54" s="69" t="s">
        <v>236</v>
      </c>
      <c r="C54" s="92">
        <v>4</v>
      </c>
      <c r="D54" s="92">
        <v>5</v>
      </c>
      <c r="E54" s="92">
        <v>44</v>
      </c>
      <c r="F54" s="93">
        <v>100</v>
      </c>
      <c r="G54" s="81">
        <f t="shared" si="5"/>
        <v>153</v>
      </c>
      <c r="H54" s="87">
        <v>6</v>
      </c>
      <c r="I54" s="83"/>
      <c r="J54" s="83"/>
      <c r="K54" s="67" t="s">
        <v>233</v>
      </c>
      <c r="L54" s="92">
        <v>16</v>
      </c>
      <c r="M54" s="92">
        <v>25</v>
      </c>
      <c r="N54" s="92">
        <v>26</v>
      </c>
      <c r="O54" s="93">
        <v>100</v>
      </c>
      <c r="P54" s="81">
        <f t="shared" si="6"/>
        <v>167</v>
      </c>
      <c r="Q54" s="87">
        <v>6</v>
      </c>
    </row>
    <row r="55" spans="2:17" ht="18.75" thickBot="1">
      <c r="B55" s="69" t="s">
        <v>228</v>
      </c>
      <c r="C55" s="92">
        <v>11</v>
      </c>
      <c r="D55" s="92">
        <v>17</v>
      </c>
      <c r="E55" s="92">
        <v>35</v>
      </c>
      <c r="F55" s="93">
        <v>100</v>
      </c>
      <c r="G55" s="81">
        <f t="shared" si="5"/>
        <v>163</v>
      </c>
      <c r="H55" s="87">
        <v>5</v>
      </c>
      <c r="I55" s="83"/>
      <c r="J55" s="83"/>
      <c r="K55" s="69" t="s">
        <v>237</v>
      </c>
      <c r="L55" s="92">
        <v>6</v>
      </c>
      <c r="M55" s="92">
        <v>13</v>
      </c>
      <c r="N55" s="92">
        <v>100</v>
      </c>
      <c r="O55" s="93">
        <v>100</v>
      </c>
      <c r="P55" s="81">
        <f t="shared" si="6"/>
        <v>219</v>
      </c>
      <c r="Q55" s="87">
        <v>5</v>
      </c>
    </row>
    <row r="56" spans="2:17" ht="18.75" thickBot="1">
      <c r="B56" s="69" t="s">
        <v>237</v>
      </c>
      <c r="C56" s="92">
        <v>22</v>
      </c>
      <c r="D56" s="92">
        <v>24</v>
      </c>
      <c r="E56" s="92">
        <v>26</v>
      </c>
      <c r="F56" s="93">
        <v>100</v>
      </c>
      <c r="G56" s="81">
        <f t="shared" si="5"/>
        <v>172</v>
      </c>
      <c r="H56" s="87">
        <v>4</v>
      </c>
      <c r="I56" s="83"/>
      <c r="J56" s="83"/>
      <c r="K56" s="69" t="s">
        <v>236</v>
      </c>
      <c r="L56" s="92">
        <v>12</v>
      </c>
      <c r="M56" s="92">
        <v>19</v>
      </c>
      <c r="N56" s="92">
        <v>100</v>
      </c>
      <c r="O56" s="93">
        <v>100</v>
      </c>
      <c r="P56" s="81">
        <f t="shared" si="6"/>
        <v>231</v>
      </c>
      <c r="Q56" s="87">
        <v>4</v>
      </c>
    </row>
    <row r="57" spans="2:17" ht="18.75" thickBot="1">
      <c r="B57" s="67" t="s">
        <v>233</v>
      </c>
      <c r="C57" s="92">
        <v>8</v>
      </c>
      <c r="D57" s="92">
        <v>32</v>
      </c>
      <c r="E57" s="92">
        <v>40</v>
      </c>
      <c r="F57" s="93">
        <v>100</v>
      </c>
      <c r="G57" s="81">
        <f t="shared" si="5"/>
        <v>180</v>
      </c>
      <c r="H57" s="87">
        <v>3</v>
      </c>
      <c r="I57" s="83"/>
      <c r="J57" s="83"/>
      <c r="K57" s="69" t="s">
        <v>232</v>
      </c>
      <c r="L57" s="92">
        <v>18</v>
      </c>
      <c r="M57" s="92">
        <v>44</v>
      </c>
      <c r="N57" s="92">
        <v>100</v>
      </c>
      <c r="O57" s="93">
        <v>100</v>
      </c>
      <c r="P57" s="81">
        <f t="shared" si="6"/>
        <v>262</v>
      </c>
      <c r="Q57" s="87">
        <v>3</v>
      </c>
    </row>
    <row r="58" spans="2:17" ht="18.75" thickBot="1">
      <c r="B58" s="69" t="s">
        <v>232</v>
      </c>
      <c r="C58" s="92">
        <v>28</v>
      </c>
      <c r="D58" s="92">
        <v>42</v>
      </c>
      <c r="E58" s="92">
        <v>100</v>
      </c>
      <c r="F58" s="93">
        <v>100</v>
      </c>
      <c r="G58" s="81">
        <f t="shared" si="5"/>
        <v>270</v>
      </c>
      <c r="H58" s="87">
        <v>2</v>
      </c>
      <c r="I58" s="83"/>
      <c r="J58" s="83"/>
      <c r="K58" s="69" t="s">
        <v>228</v>
      </c>
      <c r="L58" s="92">
        <v>27</v>
      </c>
      <c r="M58" s="92">
        <v>38</v>
      </c>
      <c r="N58" s="92">
        <v>100</v>
      </c>
      <c r="O58" s="93">
        <v>100</v>
      </c>
      <c r="P58" s="81">
        <f t="shared" si="6"/>
        <v>265</v>
      </c>
      <c r="Q58" s="87">
        <v>2</v>
      </c>
    </row>
    <row r="59" spans="2:17" ht="18.75" thickBot="1">
      <c r="B59" s="138" t="s">
        <v>231</v>
      </c>
      <c r="C59" s="105">
        <v>7</v>
      </c>
      <c r="D59" s="105">
        <v>100</v>
      </c>
      <c r="E59" s="105">
        <v>100</v>
      </c>
      <c r="F59" s="106">
        <v>100</v>
      </c>
      <c r="G59" s="110">
        <f t="shared" si="5"/>
        <v>307</v>
      </c>
      <c r="H59" s="108">
        <v>1</v>
      </c>
      <c r="I59" s="83"/>
      <c r="J59" s="83"/>
      <c r="K59" s="138" t="s">
        <v>235</v>
      </c>
      <c r="L59" s="105">
        <v>42</v>
      </c>
      <c r="M59" s="105">
        <v>100</v>
      </c>
      <c r="N59" s="105">
        <v>100</v>
      </c>
      <c r="O59" s="106">
        <v>100</v>
      </c>
      <c r="P59" s="81">
        <f t="shared" si="6"/>
        <v>342</v>
      </c>
      <c r="Q59" s="108">
        <v>1</v>
      </c>
    </row>
    <row r="60" spans="2:16" ht="18">
      <c r="B60" s="73"/>
      <c r="C60" s="83"/>
      <c r="D60" s="83"/>
      <c r="E60" s="83"/>
      <c r="F60" s="83"/>
      <c r="G60" s="83"/>
      <c r="H60" s="83"/>
      <c r="I60" s="83"/>
      <c r="J60" s="83"/>
      <c r="K60" s="16"/>
      <c r="L60" s="16"/>
      <c r="M60" s="16"/>
      <c r="P60" s="139"/>
    </row>
  </sheetData>
  <sheetProtection/>
  <printOptions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8"/>
  <sheetViews>
    <sheetView zoomScalePageLayoutView="0" workbookViewId="0" topLeftCell="A40">
      <selection activeCell="N69" sqref="N69"/>
    </sheetView>
  </sheetViews>
  <sheetFormatPr defaultColWidth="9.140625" defaultRowHeight="12.75"/>
  <cols>
    <col min="1" max="1" width="9.140625" style="11" customWidth="1"/>
    <col min="3" max="3" width="22.7109375" style="11" customWidth="1"/>
    <col min="4" max="4" width="10.421875" style="2" bestFit="1" customWidth="1"/>
    <col min="6" max="6" width="10.57421875" style="0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20</v>
      </c>
      <c r="C2" s="11" t="s">
        <v>43</v>
      </c>
      <c r="D2" s="2" t="s">
        <v>44</v>
      </c>
      <c r="I2" s="144" t="s">
        <v>50</v>
      </c>
      <c r="J2" s="144"/>
      <c r="K2" s="144"/>
    </row>
    <row r="3" spans="9:15" ht="12.75">
      <c r="I3" s="55" t="s">
        <v>21</v>
      </c>
      <c r="J3" s="55" t="s">
        <v>22</v>
      </c>
      <c r="K3" s="55" t="s">
        <v>23</v>
      </c>
      <c r="L3" s="55" t="s">
        <v>24</v>
      </c>
      <c r="M3" s="55" t="s">
        <v>25</v>
      </c>
      <c r="N3" s="55" t="s">
        <v>26</v>
      </c>
      <c r="O3" s="55"/>
    </row>
    <row r="4" spans="1:15" ht="12.75">
      <c r="A4" s="11">
        <v>1</v>
      </c>
      <c r="B4" s="11">
        <v>1</v>
      </c>
      <c r="C4" s="13" t="s">
        <v>84</v>
      </c>
      <c r="D4" s="55" t="s">
        <v>176</v>
      </c>
      <c r="F4" t="str">
        <f aca="true" t="shared" si="0" ref="F4:F35">LEFT(C4,(SEARCH(" ",C4)))</f>
        <v>Barkley, </v>
      </c>
      <c r="G4" t="str">
        <f aca="true" t="shared" si="1" ref="G4:G35">MID(C4,(SEARCH(" ",C4)+1),20)</f>
        <v>Robby</v>
      </c>
      <c r="I4" s="4">
        <v>0.007754629629629629</v>
      </c>
      <c r="J4" s="4">
        <v>0.007986111111111112</v>
      </c>
      <c r="K4" s="4">
        <v>0.008101851851851851</v>
      </c>
      <c r="L4" s="4">
        <v>0.008217592592592594</v>
      </c>
      <c r="M4" s="4">
        <v>0.008217592592592594</v>
      </c>
      <c r="N4" s="4">
        <v>0.008217592592592594</v>
      </c>
      <c r="O4" s="4"/>
    </row>
    <row r="5" spans="1:15" ht="12.75">
      <c r="A5" s="11">
        <v>2</v>
      </c>
      <c r="B5" s="11">
        <v>2</v>
      </c>
      <c r="C5" s="13" t="s">
        <v>85</v>
      </c>
      <c r="D5" s="2" t="s">
        <v>206</v>
      </c>
      <c r="F5" t="str">
        <f t="shared" si="0"/>
        <v>Barrass, </v>
      </c>
      <c r="G5" t="str">
        <f t="shared" si="1"/>
        <v>Heather</v>
      </c>
      <c r="I5" s="4">
        <v>0.005787037037037038</v>
      </c>
      <c r="J5" s="4">
        <v>0.005555555555555556</v>
      </c>
      <c r="K5" s="4">
        <v>0.005555555555555556</v>
      </c>
      <c r="L5" s="4">
        <v>0.005787037037037038</v>
      </c>
      <c r="M5" s="4">
        <v>0.005787037037037038</v>
      </c>
      <c r="N5" s="4">
        <v>0.005787037037037038</v>
      </c>
      <c r="O5" s="4"/>
    </row>
    <row r="6" spans="1:15" ht="12.75">
      <c r="A6" s="11">
        <v>3</v>
      </c>
      <c r="B6" s="11">
        <v>3</v>
      </c>
      <c r="C6" s="11" t="s">
        <v>155</v>
      </c>
      <c r="D6" s="55" t="s">
        <v>204</v>
      </c>
      <c r="F6" t="str">
        <f t="shared" si="0"/>
        <v>Bassett, </v>
      </c>
      <c r="G6" t="str">
        <f t="shared" si="1"/>
        <v>George</v>
      </c>
      <c r="I6" s="4">
        <v>0.005208333333333333</v>
      </c>
      <c r="J6" s="4">
        <v>0.004513888888888889</v>
      </c>
      <c r="K6" s="4">
        <v>0.004976851851851852</v>
      </c>
      <c r="L6" s="4">
        <v>0.004976851851851852</v>
      </c>
      <c r="M6" s="4">
        <v>0.004976851851851852</v>
      </c>
      <c r="N6" s="4">
        <v>0.004976851851851852</v>
      </c>
      <c r="O6" s="4"/>
    </row>
    <row r="7" spans="1:15" ht="12.75">
      <c r="A7" s="11">
        <v>4</v>
      </c>
      <c r="B7" s="11">
        <v>4</v>
      </c>
      <c r="C7" s="13" t="s">
        <v>86</v>
      </c>
      <c r="D7" s="55" t="s">
        <v>205</v>
      </c>
      <c r="F7" t="str">
        <f t="shared" si="0"/>
        <v>Baxter, </v>
      </c>
      <c r="G7" t="str">
        <f t="shared" si="1"/>
        <v>Ian</v>
      </c>
      <c r="I7" s="4">
        <v>0.007754629629629629</v>
      </c>
      <c r="J7" s="4">
        <v>0.007754629629629629</v>
      </c>
      <c r="K7" s="4">
        <v>0.007407407407407407</v>
      </c>
      <c r="L7" s="4">
        <v>0.007523148148148148</v>
      </c>
      <c r="M7" s="4">
        <v>0.007523148148148148</v>
      </c>
      <c r="N7" s="4">
        <v>0.007523148148148148</v>
      </c>
      <c r="O7" s="4"/>
    </row>
    <row r="8" spans="1:15" ht="12.75">
      <c r="A8" s="11">
        <v>5</v>
      </c>
      <c r="B8" s="11">
        <v>5</v>
      </c>
      <c r="C8" s="13" t="s">
        <v>87</v>
      </c>
      <c r="D8" s="55" t="s">
        <v>207</v>
      </c>
      <c r="F8" t="str">
        <f t="shared" si="0"/>
        <v>Baxter, </v>
      </c>
      <c r="G8" t="str">
        <f t="shared" si="1"/>
        <v>Phillipa</v>
      </c>
      <c r="I8" s="4">
        <v>0.007407407407407407</v>
      </c>
      <c r="J8" s="4">
        <v>0.007407407407407407</v>
      </c>
      <c r="K8" s="4"/>
      <c r="L8" s="4"/>
      <c r="M8" s="4"/>
      <c r="N8" s="4"/>
      <c r="O8" s="4"/>
    </row>
    <row r="9" spans="1:15" ht="12.75">
      <c r="A9" s="11">
        <v>6</v>
      </c>
      <c r="B9" s="11">
        <v>6</v>
      </c>
      <c r="C9" s="13" t="s">
        <v>88</v>
      </c>
      <c r="D9" s="55" t="s">
        <v>190</v>
      </c>
      <c r="F9" t="str">
        <f t="shared" si="0"/>
        <v>Bradley, </v>
      </c>
      <c r="G9" t="str">
        <f t="shared" si="1"/>
        <v>Dave</v>
      </c>
      <c r="I9" s="4">
        <v>0.006481481481481481</v>
      </c>
      <c r="J9" s="4">
        <v>0.00636574074074074</v>
      </c>
      <c r="K9" s="4">
        <v>0.00636574074074074</v>
      </c>
      <c r="L9" s="4">
        <v>0.00636574074074074</v>
      </c>
      <c r="M9" s="4">
        <v>0.007060185185185184</v>
      </c>
      <c r="N9" s="4">
        <v>0.006944444444444444</v>
      </c>
      <c r="O9" s="4"/>
    </row>
    <row r="10" spans="1:15" ht="12.75">
      <c r="A10" s="11">
        <v>7</v>
      </c>
      <c r="B10" s="11">
        <v>7</v>
      </c>
      <c r="C10" s="13" t="s">
        <v>89</v>
      </c>
      <c r="D10" s="55" t="s">
        <v>211</v>
      </c>
      <c r="F10" t="str">
        <f t="shared" si="0"/>
        <v>Brown, </v>
      </c>
      <c r="G10" t="str">
        <f t="shared" si="1"/>
        <v>Peter</v>
      </c>
      <c r="I10" s="4">
        <v>0.008680555555555556</v>
      </c>
      <c r="J10" s="4">
        <v>0.008680555555555556</v>
      </c>
      <c r="K10" s="4"/>
      <c r="L10" s="4"/>
      <c r="M10" s="4"/>
      <c r="N10" s="4"/>
      <c r="O10" s="4"/>
    </row>
    <row r="11" spans="1:14" ht="12.75">
      <c r="A11" s="11">
        <v>8</v>
      </c>
      <c r="B11" s="11">
        <v>8</v>
      </c>
      <c r="C11" s="13" t="s">
        <v>90</v>
      </c>
      <c r="D11" s="2" t="s">
        <v>183</v>
      </c>
      <c r="F11" t="str">
        <f t="shared" si="0"/>
        <v>Bruce, </v>
      </c>
      <c r="G11" t="str">
        <f t="shared" si="1"/>
        <v>Helen</v>
      </c>
      <c r="I11" s="4">
        <v>0.006018518518518518</v>
      </c>
      <c r="J11" s="4">
        <v>0.006018518518518518</v>
      </c>
      <c r="K11" s="4">
        <v>0.006018518518518518</v>
      </c>
      <c r="L11" s="4">
        <v>0.006018518518518518</v>
      </c>
      <c r="M11" s="4">
        <v>0.006018518518518518</v>
      </c>
      <c r="N11" s="4">
        <v>0.005902777777777778</v>
      </c>
    </row>
    <row r="12" spans="1:15" ht="12.75">
      <c r="A12" s="11">
        <v>9</v>
      </c>
      <c r="B12" s="11">
        <v>9</v>
      </c>
      <c r="C12" s="13" t="s">
        <v>161</v>
      </c>
      <c r="D12" s="55" t="s">
        <v>209</v>
      </c>
      <c r="F12" t="str">
        <f t="shared" si="0"/>
        <v>Calverley, </v>
      </c>
      <c r="G12" t="str">
        <f t="shared" si="1"/>
        <v>Claire</v>
      </c>
      <c r="I12" s="4">
        <v>0.005555555555555556</v>
      </c>
      <c r="J12" s="4">
        <v>0.005555555555555556</v>
      </c>
      <c r="K12" s="4">
        <v>0.005555555555555556</v>
      </c>
      <c r="L12" s="4">
        <v>0.005555555555555556</v>
      </c>
      <c r="M12" s="4">
        <v>0.005555555555555556</v>
      </c>
      <c r="N12" s="4">
        <v>0.005555555555555556</v>
      </c>
      <c r="O12" s="4"/>
    </row>
    <row r="13" spans="1:15" ht="12.75">
      <c r="A13" s="11">
        <v>10</v>
      </c>
      <c r="B13" s="11">
        <v>10</v>
      </c>
      <c r="C13" s="13" t="s">
        <v>91</v>
      </c>
      <c r="D13" s="2" t="s">
        <v>206</v>
      </c>
      <c r="F13" t="str">
        <f t="shared" si="0"/>
        <v>Chapman, </v>
      </c>
      <c r="G13" t="str">
        <f t="shared" si="1"/>
        <v>Lindsey</v>
      </c>
      <c r="I13" s="4">
        <v>0.006712962962962962</v>
      </c>
      <c r="J13" s="4">
        <v>0.006944444444444444</v>
      </c>
      <c r="K13" s="4">
        <v>0.006828703703703704</v>
      </c>
      <c r="L13" s="4">
        <v>0.006828703703703704</v>
      </c>
      <c r="M13" s="4">
        <v>0.007060185185185184</v>
      </c>
      <c r="N13" s="4">
        <v>0.007060185185185184</v>
      </c>
      <c r="O13" s="4"/>
    </row>
    <row r="14" spans="1:15" ht="12.75">
      <c r="A14" s="11">
        <v>11</v>
      </c>
      <c r="B14" s="11">
        <v>11</v>
      </c>
      <c r="C14" s="13" t="s">
        <v>92</v>
      </c>
      <c r="D14" s="55" t="s">
        <v>205</v>
      </c>
      <c r="F14" t="str">
        <f t="shared" si="0"/>
        <v>Christopher, </v>
      </c>
      <c r="G14" t="str">
        <f t="shared" si="1"/>
        <v>Heather</v>
      </c>
      <c r="I14" s="4">
        <v>0.007175925925925926</v>
      </c>
      <c r="J14" s="4">
        <v>0.007291666666666666</v>
      </c>
      <c r="K14" s="4">
        <v>0.007175925925925926</v>
      </c>
      <c r="L14" s="4">
        <v>0.007175925925925926</v>
      </c>
      <c r="M14" s="4">
        <v>0.007060185185185184</v>
      </c>
      <c r="N14" s="4">
        <v>0.007060185185185184</v>
      </c>
      <c r="O14" s="4"/>
    </row>
    <row r="15" spans="1:15" ht="12.75">
      <c r="A15" s="11">
        <v>12</v>
      </c>
      <c r="B15" s="11">
        <v>12</v>
      </c>
      <c r="C15" s="13" t="s">
        <v>93</v>
      </c>
      <c r="D15" s="55" t="s">
        <v>204</v>
      </c>
      <c r="F15" t="str">
        <f t="shared" si="0"/>
        <v>Cooper, </v>
      </c>
      <c r="G15" t="str">
        <f t="shared" si="1"/>
        <v>Mark</v>
      </c>
      <c r="I15" s="4">
        <v>0.007291666666666666</v>
      </c>
      <c r="J15" s="4">
        <v>0.007291666666666666</v>
      </c>
      <c r="K15" s="4">
        <v>0.006597222222222222</v>
      </c>
      <c r="L15" s="4">
        <v>0.006597222222222222</v>
      </c>
      <c r="M15" s="4">
        <v>0.006597222222222222</v>
      </c>
      <c r="N15" s="4">
        <v>0.006597222222222222</v>
      </c>
      <c r="O15" s="4"/>
    </row>
    <row r="16" spans="1:15" ht="12.75">
      <c r="A16" s="11">
        <v>13</v>
      </c>
      <c r="B16" s="11">
        <v>13</v>
      </c>
      <c r="C16" s="13" t="s">
        <v>94</v>
      </c>
      <c r="D16" s="2" t="s">
        <v>183</v>
      </c>
      <c r="F16" t="str">
        <f t="shared" si="0"/>
        <v>Coultate, </v>
      </c>
      <c r="G16" t="str">
        <f t="shared" si="1"/>
        <v>Louise</v>
      </c>
      <c r="I16" s="4">
        <v>0.0037037037037037034</v>
      </c>
      <c r="J16" s="4">
        <v>0.00462962962962963</v>
      </c>
      <c r="K16" s="4">
        <v>0.004513888888888889</v>
      </c>
      <c r="L16" s="4">
        <v>0.004513888888888889</v>
      </c>
      <c r="M16" s="4">
        <v>0.004398148148148148</v>
      </c>
      <c r="N16" s="4">
        <v>0.004398148148148148</v>
      </c>
      <c r="O16" s="4"/>
    </row>
    <row r="17" spans="1:15" ht="12.75">
      <c r="A17" s="11">
        <v>14</v>
      </c>
      <c r="B17" s="11">
        <v>14</v>
      </c>
      <c r="C17" s="13" t="s">
        <v>95</v>
      </c>
      <c r="D17" s="55"/>
      <c r="F17" t="str">
        <f t="shared" si="0"/>
        <v>Cox, </v>
      </c>
      <c r="G17" t="str">
        <f t="shared" si="1"/>
        <v>Dave</v>
      </c>
      <c r="I17" s="4">
        <v>0.005439814814814815</v>
      </c>
      <c r="J17" s="4">
        <v>0.005208333333333333</v>
      </c>
      <c r="K17" s="4">
        <v>0.004976851851851852</v>
      </c>
      <c r="L17" s="4">
        <v>0.004861111111111111</v>
      </c>
      <c r="M17" s="4">
        <v>0.004861111111111111</v>
      </c>
      <c r="N17" s="4">
        <v>0.004861111111111111</v>
      </c>
      <c r="O17" s="4"/>
    </row>
    <row r="18" spans="1:15" ht="12.75">
      <c r="A18" s="11">
        <v>15</v>
      </c>
      <c r="B18" s="11">
        <v>15</v>
      </c>
      <c r="C18" s="11" t="s">
        <v>156</v>
      </c>
      <c r="D18" s="55"/>
      <c r="F18" t="str">
        <f t="shared" si="0"/>
        <v>Cox, </v>
      </c>
      <c r="G18" t="str">
        <f t="shared" si="1"/>
        <v>Simon</v>
      </c>
      <c r="I18" s="4">
        <v>0.005671296296296296</v>
      </c>
      <c r="J18" s="4">
        <v>0.005671296296296296</v>
      </c>
      <c r="K18" s="4"/>
      <c r="L18" s="4"/>
      <c r="M18" s="4"/>
      <c r="N18" s="4"/>
      <c r="O18" s="4"/>
    </row>
    <row r="19" spans="1:15" ht="12.75">
      <c r="A19" s="11">
        <v>16</v>
      </c>
      <c r="B19" s="11">
        <v>16</v>
      </c>
      <c r="C19" s="13" t="s">
        <v>96</v>
      </c>
      <c r="D19" s="55" t="s">
        <v>206</v>
      </c>
      <c r="F19" t="str">
        <f t="shared" si="0"/>
        <v>Craddock, </v>
      </c>
      <c r="G19" t="str">
        <f t="shared" si="1"/>
        <v>Ann</v>
      </c>
      <c r="I19" s="4">
        <v>0.003356481481481481</v>
      </c>
      <c r="J19" s="4">
        <v>0.0031249999999999997</v>
      </c>
      <c r="K19" s="4">
        <v>0.003356481481481481</v>
      </c>
      <c r="L19" s="4">
        <v>0.003356481481481481</v>
      </c>
      <c r="M19" s="4">
        <v>0.003587962962962963</v>
      </c>
      <c r="N19" s="4">
        <v>0.003587962962962963</v>
      </c>
      <c r="O19" s="4"/>
    </row>
    <row r="20" spans="1:15" ht="12.75">
      <c r="A20" s="11">
        <v>17</v>
      </c>
      <c r="B20" s="11">
        <v>17</v>
      </c>
      <c r="C20" s="60" t="s">
        <v>159</v>
      </c>
      <c r="D20" s="55"/>
      <c r="F20" t="str">
        <f t="shared" si="0"/>
        <v>Cuthbertson, </v>
      </c>
      <c r="G20" t="str">
        <f t="shared" si="1"/>
        <v>Lee</v>
      </c>
      <c r="I20" s="4">
        <v>0.008796296296296297</v>
      </c>
      <c r="J20" s="4">
        <v>0.008680555555555556</v>
      </c>
      <c r="K20" s="4"/>
      <c r="L20" s="4"/>
      <c r="M20" s="4"/>
      <c r="N20" s="4"/>
      <c r="O20" s="4"/>
    </row>
    <row r="21" spans="1:15" ht="12.75">
      <c r="A21" s="11">
        <v>18</v>
      </c>
      <c r="B21" s="11">
        <v>18</v>
      </c>
      <c r="C21" s="13" t="s">
        <v>164</v>
      </c>
      <c r="D21" s="55"/>
      <c r="F21" t="str">
        <f t="shared" si="0"/>
        <v>Davies, </v>
      </c>
      <c r="G21" t="str">
        <f t="shared" si="1"/>
        <v>Leanne</v>
      </c>
      <c r="I21" s="4">
        <v>0.00034722222222222224</v>
      </c>
      <c r="J21" s="4">
        <v>0.001388888888888889</v>
      </c>
      <c r="K21" s="4">
        <v>0.0024305555555555556</v>
      </c>
      <c r="L21" s="4">
        <v>0.0024305555555555556</v>
      </c>
      <c r="M21" s="4">
        <v>0.0024305555555555556</v>
      </c>
      <c r="N21" s="4">
        <v>0.002777777777777778</v>
      </c>
      <c r="O21" s="4"/>
    </row>
    <row r="22" spans="1:15" ht="12.75">
      <c r="A22" s="11">
        <v>19</v>
      </c>
      <c r="B22" s="11">
        <v>19</v>
      </c>
      <c r="C22" s="13" t="s">
        <v>97</v>
      </c>
      <c r="D22" s="2" t="s">
        <v>183</v>
      </c>
      <c r="F22" t="str">
        <f t="shared" si="0"/>
        <v>Dickinson, </v>
      </c>
      <c r="G22" t="str">
        <f t="shared" si="1"/>
        <v>Ralph</v>
      </c>
      <c r="I22" s="4">
        <v>0.005671296296296296</v>
      </c>
      <c r="J22" s="4">
        <v>0.005671296296296296</v>
      </c>
      <c r="K22" s="4">
        <v>0.005439814814814815</v>
      </c>
      <c r="L22" s="4">
        <v>0.005439814814814815</v>
      </c>
      <c r="M22" s="4">
        <v>0.005555555555555556</v>
      </c>
      <c r="N22" s="4">
        <v>0.005671296296296296</v>
      </c>
      <c r="O22" s="4"/>
    </row>
    <row r="23" spans="1:15" ht="12.75">
      <c r="A23" s="11">
        <v>20</v>
      </c>
      <c r="B23" s="11">
        <v>20</v>
      </c>
      <c r="C23" s="13" t="s">
        <v>98</v>
      </c>
      <c r="D23" s="55" t="s">
        <v>212</v>
      </c>
      <c r="F23" t="str">
        <f t="shared" si="0"/>
        <v>Dobby, </v>
      </c>
      <c r="G23" t="str">
        <f t="shared" si="1"/>
        <v>Steve</v>
      </c>
      <c r="I23" s="4">
        <v>0.007407407407407407</v>
      </c>
      <c r="J23" s="4">
        <v>0.007291666666666666</v>
      </c>
      <c r="K23" s="4">
        <v>0.007291666666666666</v>
      </c>
      <c r="L23" s="4">
        <v>0.007291666666666666</v>
      </c>
      <c r="M23" s="4">
        <v>0.007175925925925926</v>
      </c>
      <c r="N23" s="4">
        <v>0.007175925925925926</v>
      </c>
      <c r="O23" s="4"/>
    </row>
    <row r="24" spans="1:15" ht="12.75">
      <c r="A24" s="11">
        <v>21</v>
      </c>
      <c r="B24" s="11">
        <v>21</v>
      </c>
      <c r="C24" s="13" t="s">
        <v>99</v>
      </c>
      <c r="D24" s="2" t="s">
        <v>206</v>
      </c>
      <c r="F24" t="str">
        <f t="shared" si="0"/>
        <v>Dodd, </v>
      </c>
      <c r="G24" t="str">
        <f t="shared" si="1"/>
        <v>Sam</v>
      </c>
      <c r="I24" s="4">
        <v>0.008449074074074074</v>
      </c>
      <c r="J24" s="4">
        <v>0.008217592592592594</v>
      </c>
      <c r="K24" s="4">
        <v>0.007986111111111112</v>
      </c>
      <c r="L24" s="4">
        <v>0.007986111111111112</v>
      </c>
      <c r="M24" s="4">
        <v>0.008217592592592594</v>
      </c>
      <c r="N24" s="4">
        <v>0.008217592592592594</v>
      </c>
      <c r="O24" s="4"/>
    </row>
    <row r="25" spans="1:15" ht="12.75">
      <c r="A25" s="11">
        <v>22</v>
      </c>
      <c r="B25" s="11">
        <v>22</v>
      </c>
      <c r="C25" s="13" t="s">
        <v>100</v>
      </c>
      <c r="D25" s="2" t="s">
        <v>183</v>
      </c>
      <c r="F25" t="str">
        <f t="shared" si="0"/>
        <v>Douglas, </v>
      </c>
      <c r="G25" t="str">
        <f t="shared" si="1"/>
        <v>Louise</v>
      </c>
      <c r="I25" s="4">
        <v>0.004398148148148148</v>
      </c>
      <c r="J25" s="4">
        <v>0.004398148148148148</v>
      </c>
      <c r="K25" s="4">
        <v>0.0042824074074074075</v>
      </c>
      <c r="L25" s="4">
        <v>0.0042824074074074075</v>
      </c>
      <c r="M25" s="4">
        <v>0.0042824074074074075</v>
      </c>
      <c r="N25" s="4">
        <v>0.0042824074074074075</v>
      </c>
      <c r="O25" s="4"/>
    </row>
    <row r="26" spans="1:15" ht="12.75">
      <c r="A26" s="11">
        <v>23</v>
      </c>
      <c r="B26" s="11">
        <v>23</v>
      </c>
      <c r="C26" s="13" t="s">
        <v>165</v>
      </c>
      <c r="D26" s="55"/>
      <c r="F26" t="str">
        <f t="shared" si="0"/>
        <v>Dungworth, </v>
      </c>
      <c r="G26" t="str">
        <f t="shared" si="1"/>
        <v>Alice</v>
      </c>
      <c r="I26" s="4"/>
      <c r="J26" s="4">
        <v>0.005208333333333333</v>
      </c>
      <c r="K26" s="4">
        <v>0.005208333333333333</v>
      </c>
      <c r="L26" s="4">
        <v>0.005208333333333333</v>
      </c>
      <c r="M26" s="4">
        <v>0.005208333333333333</v>
      </c>
      <c r="N26" s="4"/>
      <c r="O26" s="4"/>
    </row>
    <row r="27" spans="1:15" ht="12.75">
      <c r="A27" s="11">
        <v>24</v>
      </c>
      <c r="B27" s="11">
        <v>24</v>
      </c>
      <c r="C27" s="13" t="s">
        <v>101</v>
      </c>
      <c r="D27" s="55" t="s">
        <v>210</v>
      </c>
      <c r="F27" t="str">
        <f t="shared" si="0"/>
        <v>Dungworth, </v>
      </c>
      <c r="G27" t="str">
        <f t="shared" si="1"/>
        <v>Joseph</v>
      </c>
      <c r="I27" s="4">
        <v>0.008217592592592594</v>
      </c>
      <c r="J27" s="4">
        <v>0.008217592592592594</v>
      </c>
      <c r="K27" s="4">
        <v>0.008217592592592594</v>
      </c>
      <c r="L27" s="4">
        <v>0.008101851851851851</v>
      </c>
      <c r="M27" s="4">
        <v>0.008449074074074074</v>
      </c>
      <c r="N27" s="4">
        <v>0.008449074074074074</v>
      </c>
      <c r="O27" s="4"/>
    </row>
    <row r="28" spans="1:15" ht="12.75">
      <c r="A28" s="11">
        <v>25</v>
      </c>
      <c r="B28" s="11">
        <v>25</v>
      </c>
      <c r="C28" s="13" t="s">
        <v>102</v>
      </c>
      <c r="D28" s="55" t="s">
        <v>170</v>
      </c>
      <c r="F28" t="str">
        <f t="shared" si="0"/>
        <v>Freeman, </v>
      </c>
      <c r="G28" t="str">
        <f t="shared" si="1"/>
        <v>Emma</v>
      </c>
      <c r="I28" s="4">
        <v>0.0042824074074074075</v>
      </c>
      <c r="J28" s="4">
        <v>0.004166666666666667</v>
      </c>
      <c r="K28" s="4">
        <v>0.004166666666666667</v>
      </c>
      <c r="L28" s="4">
        <v>0.004166666666666667</v>
      </c>
      <c r="M28" s="4">
        <v>0.004166666666666667</v>
      </c>
      <c r="N28" s="4">
        <v>0.004166666666666667</v>
      </c>
      <c r="O28" s="4"/>
    </row>
    <row r="29" spans="1:15" ht="12.75">
      <c r="A29" s="11">
        <v>26</v>
      </c>
      <c r="B29" s="11">
        <v>26</v>
      </c>
      <c r="C29" s="13" t="s">
        <v>103</v>
      </c>
      <c r="D29" s="55" t="s">
        <v>176</v>
      </c>
      <c r="F29" t="str">
        <f t="shared" si="0"/>
        <v>Freeman, </v>
      </c>
      <c r="G29" t="str">
        <f t="shared" si="1"/>
        <v>Kevin</v>
      </c>
      <c r="I29" s="4">
        <v>0.0062499999999999995</v>
      </c>
      <c r="J29" s="58">
        <v>0.0061342592592592594</v>
      </c>
      <c r="K29" s="4">
        <v>0.006018518518518518</v>
      </c>
      <c r="L29" s="4">
        <v>0.006018518518518518</v>
      </c>
      <c r="M29" s="4">
        <v>0.006018518518518518</v>
      </c>
      <c r="N29" s="4">
        <v>0.005902777777777778</v>
      </c>
      <c r="O29" s="4"/>
    </row>
    <row r="30" spans="1:15" ht="12.75">
      <c r="A30" s="11">
        <v>27</v>
      </c>
      <c r="B30" s="11">
        <v>27</v>
      </c>
      <c r="C30" s="13" t="s">
        <v>104</v>
      </c>
      <c r="D30" s="55" t="s">
        <v>212</v>
      </c>
      <c r="F30" t="str">
        <f t="shared" si="0"/>
        <v>French, </v>
      </c>
      <c r="G30" t="str">
        <f t="shared" si="1"/>
        <v>Jon</v>
      </c>
      <c r="I30" s="4">
        <v>0.008564814814814815</v>
      </c>
      <c r="J30" s="4">
        <v>0.008564814814814815</v>
      </c>
      <c r="K30" s="4">
        <v>0.008564814814814815</v>
      </c>
      <c r="L30" s="4">
        <v>0.008564814814814815</v>
      </c>
      <c r="M30" s="4">
        <v>0.008564814814814815</v>
      </c>
      <c r="N30" s="4">
        <v>0.008564814814814815</v>
      </c>
      <c r="O30" s="4"/>
    </row>
    <row r="31" spans="1:15" ht="12.75">
      <c r="A31" s="11">
        <v>28</v>
      </c>
      <c r="B31" s="11">
        <v>28</v>
      </c>
      <c r="C31" s="13" t="s">
        <v>105</v>
      </c>
      <c r="D31" s="55" t="s">
        <v>212</v>
      </c>
      <c r="F31" t="str">
        <f t="shared" si="0"/>
        <v>French, </v>
      </c>
      <c r="G31" t="str">
        <f t="shared" si="1"/>
        <v>Steven</v>
      </c>
      <c r="I31" s="4">
        <v>0.007291666666666666</v>
      </c>
      <c r="J31" s="4">
        <v>0.007523148148148148</v>
      </c>
      <c r="K31" s="4">
        <v>0.007407407407407407</v>
      </c>
      <c r="L31" s="4">
        <v>0.007407407407407407</v>
      </c>
      <c r="M31" s="4">
        <v>0.007175925925925926</v>
      </c>
      <c r="N31" s="4">
        <v>0.007175925925925926</v>
      </c>
      <c r="O31" s="4"/>
    </row>
    <row r="32" spans="1:15" ht="12.75">
      <c r="A32" s="11">
        <v>29</v>
      </c>
      <c r="B32" s="11">
        <v>29</v>
      </c>
      <c r="C32" s="13" t="s">
        <v>106</v>
      </c>
      <c r="D32" s="55"/>
      <c r="F32" t="str">
        <f t="shared" si="0"/>
        <v>Gaughan, </v>
      </c>
      <c r="G32" t="str">
        <f t="shared" si="1"/>
        <v>Martin</v>
      </c>
      <c r="I32" s="4">
        <v>0.007754629629629629</v>
      </c>
      <c r="J32" s="4">
        <v>0.007754629629629629</v>
      </c>
      <c r="K32" s="4">
        <v>0.007523148148148148</v>
      </c>
      <c r="L32" s="4">
        <v>0.007407407407407407</v>
      </c>
      <c r="M32" s="4">
        <v>0.007407407407407407</v>
      </c>
      <c r="N32" s="4">
        <v>0.007291666666666666</v>
      </c>
      <c r="O32" s="4"/>
    </row>
    <row r="33" spans="1:15" ht="12.75">
      <c r="A33" s="11">
        <v>30</v>
      </c>
      <c r="B33" s="11">
        <v>30</v>
      </c>
      <c r="C33" s="13" t="s">
        <v>107</v>
      </c>
      <c r="D33" s="55"/>
      <c r="F33" t="str">
        <f t="shared" si="0"/>
        <v>Giles, </v>
      </c>
      <c r="G33" t="str">
        <f t="shared" si="1"/>
        <v>Craig</v>
      </c>
      <c r="I33" s="4">
        <v>0.007175925925925926</v>
      </c>
      <c r="J33" s="4">
        <v>0.007175925925925926</v>
      </c>
      <c r="K33" s="4"/>
      <c r="L33" s="4">
        <v>0.005902777777777778</v>
      </c>
      <c r="M33" s="4">
        <v>0.005902777777777778</v>
      </c>
      <c r="N33" s="4">
        <v>0.005902777777777778</v>
      </c>
      <c r="O33" s="4"/>
    </row>
    <row r="34" spans="1:15" ht="12.75">
      <c r="A34" s="11">
        <v>31</v>
      </c>
      <c r="B34" s="11">
        <v>31</v>
      </c>
      <c r="C34" s="13" t="s">
        <v>108</v>
      </c>
      <c r="D34" s="55" t="s">
        <v>205</v>
      </c>
      <c r="F34" t="str">
        <f t="shared" si="0"/>
        <v>Gillespie, </v>
      </c>
      <c r="G34" t="str">
        <f t="shared" si="1"/>
        <v>Steve</v>
      </c>
      <c r="I34" s="4">
        <v>0.007291666666666666</v>
      </c>
      <c r="J34" s="4">
        <v>0.007175925925925926</v>
      </c>
      <c r="K34" s="4">
        <v>0.006944444444444444</v>
      </c>
      <c r="L34" s="4">
        <v>0.006944444444444444</v>
      </c>
      <c r="M34" s="4">
        <v>0.007060185185185184</v>
      </c>
      <c r="N34" s="4">
        <v>0.007060185185185184</v>
      </c>
      <c r="O34" s="4"/>
    </row>
    <row r="35" spans="1:15" ht="12.75">
      <c r="A35" s="11">
        <v>32</v>
      </c>
      <c r="B35" s="11">
        <v>32</v>
      </c>
      <c r="C35" s="13" t="s">
        <v>109</v>
      </c>
      <c r="D35" s="55" t="s">
        <v>170</v>
      </c>
      <c r="F35" t="str">
        <f t="shared" si="0"/>
        <v>Grieves, </v>
      </c>
      <c r="G35" t="str">
        <f t="shared" si="1"/>
        <v>Andrew</v>
      </c>
      <c r="I35" s="4">
        <v>0.00636574074074074</v>
      </c>
      <c r="J35" s="4">
        <v>0.00636574074074074</v>
      </c>
      <c r="K35" s="4">
        <v>0.006828703703703704</v>
      </c>
      <c r="L35" s="4">
        <v>0.006944444444444444</v>
      </c>
      <c r="M35" s="4">
        <v>0.006944444444444444</v>
      </c>
      <c r="N35" s="4">
        <v>0.006944444444444444</v>
      </c>
      <c r="O35" s="4"/>
    </row>
    <row r="36" spans="1:15" ht="12.75">
      <c r="A36" s="11">
        <v>33</v>
      </c>
      <c r="B36" s="11">
        <v>33</v>
      </c>
      <c r="C36" s="13" t="s">
        <v>110</v>
      </c>
      <c r="D36" s="55" t="s">
        <v>170</v>
      </c>
      <c r="F36" t="str">
        <f aca="true" t="shared" si="2" ref="F36:F41">LEFT(C36,(SEARCH(" ",C36)))</f>
        <v>Hedley, </v>
      </c>
      <c r="G36" t="str">
        <f aca="true" t="shared" si="3" ref="G36:G41">MID(C36,(SEARCH(" ",C36)+1),20)</f>
        <v>Charlie</v>
      </c>
      <c r="I36" s="4">
        <v>0.007754629629629629</v>
      </c>
      <c r="J36" s="4">
        <v>0.007754629629629629</v>
      </c>
      <c r="K36" s="4">
        <v>0.007638888888888889</v>
      </c>
      <c r="L36" s="4">
        <v>0.007638888888888889</v>
      </c>
      <c r="M36" s="4">
        <v>0.007638888888888889</v>
      </c>
      <c r="N36" s="4">
        <v>0.007638888888888889</v>
      </c>
      <c r="O36" s="4"/>
    </row>
    <row r="37" spans="1:15" ht="12.75">
      <c r="A37" s="11">
        <v>34</v>
      </c>
      <c r="B37" s="11">
        <v>34</v>
      </c>
      <c r="C37" s="13" t="s">
        <v>111</v>
      </c>
      <c r="D37" s="55"/>
      <c r="F37" t="str">
        <f t="shared" si="2"/>
        <v>Henderson, </v>
      </c>
      <c r="G37" t="str">
        <f t="shared" si="3"/>
        <v>Ash</v>
      </c>
      <c r="I37" s="4">
        <v>0.008796296296296297</v>
      </c>
      <c r="J37" s="4">
        <v>0.009027777777777779</v>
      </c>
      <c r="K37" s="4"/>
      <c r="L37" s="4"/>
      <c r="M37" s="4"/>
      <c r="N37" s="4"/>
      <c r="O37" s="4"/>
    </row>
    <row r="38" spans="1:15" ht="12.75">
      <c r="A38" s="11">
        <v>35</v>
      </c>
      <c r="B38" s="11">
        <v>35</v>
      </c>
      <c r="C38" s="13" t="s">
        <v>112</v>
      </c>
      <c r="D38" s="2" t="s">
        <v>206</v>
      </c>
      <c r="F38" t="str">
        <f t="shared" si="2"/>
        <v>Herron, </v>
      </c>
      <c r="G38" t="str">
        <f t="shared" si="3"/>
        <v>Aynsley</v>
      </c>
      <c r="I38" s="4">
        <v>0.003472222222222222</v>
      </c>
      <c r="J38" s="4">
        <v>0.003472222222222222</v>
      </c>
      <c r="K38" s="4">
        <v>0.003472222222222222</v>
      </c>
      <c r="L38" s="4">
        <v>0.003356481481481481</v>
      </c>
      <c r="M38" s="4">
        <v>0.0032407407407407406</v>
      </c>
      <c r="N38" s="4">
        <v>0.0038194444444444443</v>
      </c>
      <c r="O38" s="4"/>
    </row>
    <row r="39" spans="1:15" ht="12.75">
      <c r="A39" s="11">
        <v>36</v>
      </c>
      <c r="B39" s="11">
        <v>36</v>
      </c>
      <c r="C39" s="13" t="s">
        <v>113</v>
      </c>
      <c r="D39" s="55"/>
      <c r="F39" t="str">
        <f t="shared" si="2"/>
        <v>Herron, </v>
      </c>
      <c r="G39" t="str">
        <f t="shared" si="3"/>
        <v>Leanne</v>
      </c>
      <c r="I39" s="4">
        <v>0.007638888888888889</v>
      </c>
      <c r="J39" s="4">
        <v>0.007638888888888889</v>
      </c>
      <c r="K39" s="4">
        <v>0.007638888888888889</v>
      </c>
      <c r="L39" s="4">
        <v>0.007638888888888889</v>
      </c>
      <c r="M39" s="4">
        <v>0.007523148148148148</v>
      </c>
      <c r="N39" s="4">
        <v>0.007407407407407407</v>
      </c>
      <c r="O39" s="4"/>
    </row>
    <row r="40" spans="1:15" ht="12.75">
      <c r="A40" s="11">
        <v>37</v>
      </c>
      <c r="B40" s="11">
        <v>37</v>
      </c>
      <c r="C40" s="13" t="s">
        <v>114</v>
      </c>
      <c r="D40" s="55" t="s">
        <v>204</v>
      </c>
      <c r="F40" t="str">
        <f t="shared" si="2"/>
        <v>Holland, </v>
      </c>
      <c r="G40" t="str">
        <f t="shared" si="3"/>
        <v>Tony</v>
      </c>
      <c r="I40" s="4">
        <v>0.007870370370370371</v>
      </c>
      <c r="J40" s="4">
        <v>0.007986111111111112</v>
      </c>
      <c r="K40" s="4">
        <v>0.007986111111111112</v>
      </c>
      <c r="L40" s="4">
        <v>0.007986111111111112</v>
      </c>
      <c r="M40" s="4">
        <v>0.007986111111111112</v>
      </c>
      <c r="N40" s="4">
        <v>0.007986111111111112</v>
      </c>
      <c r="O40" s="4"/>
    </row>
    <row r="41" spans="1:15" ht="12.75">
      <c r="A41" s="11">
        <v>38</v>
      </c>
      <c r="B41" s="11">
        <v>38</v>
      </c>
      <c r="C41" s="13" t="s">
        <v>115</v>
      </c>
      <c r="D41" s="55" t="s">
        <v>176</v>
      </c>
      <c r="F41" t="str">
        <f t="shared" si="2"/>
        <v>Holmback, </v>
      </c>
      <c r="G41" t="str">
        <f t="shared" si="3"/>
        <v>Peter</v>
      </c>
      <c r="I41" s="4">
        <v>0.008449074074074074</v>
      </c>
      <c r="J41" s="4">
        <v>0.008449074074074074</v>
      </c>
      <c r="K41" s="4">
        <v>0.008217592592592594</v>
      </c>
      <c r="L41" s="4">
        <v>0.008217592592592594</v>
      </c>
      <c r="M41" s="4">
        <v>0.008217592592592594</v>
      </c>
      <c r="N41" s="4">
        <v>0.008217592592592594</v>
      </c>
      <c r="O41" s="4"/>
    </row>
    <row r="42" spans="1:15" ht="12.75">
      <c r="A42" s="11">
        <v>39</v>
      </c>
      <c r="B42" s="11">
        <v>39</v>
      </c>
      <c r="C42" s="13" t="s">
        <v>116</v>
      </c>
      <c r="D42" s="55" t="s">
        <v>205</v>
      </c>
      <c r="F42" t="str">
        <f aca="true" t="shared" si="4" ref="F42:F88">LEFT(C42,(SEARCH(" ",C42)))</f>
        <v>Ingram, </v>
      </c>
      <c r="G42" t="str">
        <f aca="true" t="shared" si="5" ref="G42:G88">MID(C42,(SEARCH(" ",C42)+1),20)</f>
        <v>Ron</v>
      </c>
      <c r="I42" s="4">
        <v>0.004976851851851852</v>
      </c>
      <c r="J42" s="4">
        <v>0.004976851851851852</v>
      </c>
      <c r="K42" s="4">
        <v>0.005092592592592592</v>
      </c>
      <c r="L42" s="4">
        <v>0.005092592592592592</v>
      </c>
      <c r="M42" s="4">
        <v>0.005092592592592592</v>
      </c>
      <c r="N42" s="4">
        <v>0.005324074074074075</v>
      </c>
      <c r="O42" s="4"/>
    </row>
    <row r="43" spans="1:15" ht="12.75">
      <c r="A43" s="11">
        <v>40</v>
      </c>
      <c r="B43" s="11">
        <v>40</v>
      </c>
      <c r="C43" s="13" t="s">
        <v>117</v>
      </c>
      <c r="D43" s="55" t="s">
        <v>209</v>
      </c>
      <c r="F43" t="str">
        <f t="shared" si="4"/>
        <v>Jackson, </v>
      </c>
      <c r="G43" t="str">
        <f t="shared" si="5"/>
        <v>Mattie</v>
      </c>
      <c r="I43" s="4">
        <v>0.007638888888888889</v>
      </c>
      <c r="J43" s="4">
        <v>0.007638888888888889</v>
      </c>
      <c r="K43" s="4"/>
      <c r="L43" s="4"/>
      <c r="M43" s="4"/>
      <c r="N43" s="4"/>
      <c r="O43" s="4"/>
    </row>
    <row r="44" spans="1:15" ht="12.75">
      <c r="A44" s="11">
        <v>41</v>
      </c>
      <c r="B44" s="11">
        <v>41</v>
      </c>
      <c r="C44" s="13" t="s">
        <v>118</v>
      </c>
      <c r="D44" s="55" t="s">
        <v>210</v>
      </c>
      <c r="F44" t="str">
        <f t="shared" si="4"/>
        <v>Jansen, </v>
      </c>
      <c r="G44" t="str">
        <f t="shared" si="5"/>
        <v>Jake</v>
      </c>
      <c r="I44" s="4">
        <v>0.008796296296296297</v>
      </c>
      <c r="J44" s="4">
        <v>0.008680555555555556</v>
      </c>
      <c r="K44" s="4">
        <v>0.008680555555555556</v>
      </c>
      <c r="L44" s="4">
        <v>0.008796296296296297</v>
      </c>
      <c r="M44" s="4">
        <v>0.008796296296296297</v>
      </c>
      <c r="N44" s="4">
        <v>0.008796296296296297</v>
      </c>
      <c r="O44" s="4"/>
    </row>
    <row r="45" spans="1:15" ht="12.75">
      <c r="A45" s="11">
        <v>42</v>
      </c>
      <c r="B45" s="11">
        <v>42</v>
      </c>
      <c r="C45" s="13" t="s">
        <v>119</v>
      </c>
      <c r="D45" s="55" t="s">
        <v>212</v>
      </c>
      <c r="F45" t="str">
        <f t="shared" si="4"/>
        <v>Johnson, </v>
      </c>
      <c r="G45" t="str">
        <f t="shared" si="5"/>
        <v>Angela</v>
      </c>
      <c r="I45" s="4">
        <v>0.0042824074074074075</v>
      </c>
      <c r="J45" s="4">
        <v>0.004166666666666667</v>
      </c>
      <c r="K45" s="4"/>
      <c r="L45" s="4"/>
      <c r="M45" s="4"/>
      <c r="N45" s="4"/>
      <c r="O45" s="4"/>
    </row>
    <row r="46" spans="1:15" ht="12.75">
      <c r="A46" s="11">
        <v>43</v>
      </c>
      <c r="B46" s="11">
        <v>43</v>
      </c>
      <c r="C46" s="13" t="s">
        <v>120</v>
      </c>
      <c r="D46" s="55" t="s">
        <v>211</v>
      </c>
      <c r="F46" t="str">
        <f t="shared" si="4"/>
        <v>Johnson, </v>
      </c>
      <c r="G46" t="str">
        <f t="shared" si="5"/>
        <v>Ewa</v>
      </c>
      <c r="I46" s="4">
        <v>0.002314814814814815</v>
      </c>
      <c r="J46" s="4">
        <v>0.002314814814814815</v>
      </c>
      <c r="K46" s="58">
        <v>0.002199074074074074</v>
      </c>
      <c r="L46" s="4">
        <v>0.002893518518518519</v>
      </c>
      <c r="M46" s="4">
        <v>0.002777777777777778</v>
      </c>
      <c r="N46" s="4">
        <v>0.003009259259259259</v>
      </c>
      <c r="O46" s="4"/>
    </row>
    <row r="47" spans="1:15" ht="12.75">
      <c r="A47" s="11">
        <v>44</v>
      </c>
      <c r="B47" s="11">
        <v>44</v>
      </c>
      <c r="C47" s="11" t="s">
        <v>160</v>
      </c>
      <c r="D47" s="55"/>
      <c r="F47" t="str">
        <f t="shared" si="4"/>
        <v>Kirkwood, </v>
      </c>
      <c r="G47" t="str">
        <f t="shared" si="5"/>
        <v>Claire</v>
      </c>
      <c r="I47" s="4">
        <v>0.004166666666666667</v>
      </c>
      <c r="J47" s="4">
        <v>0.004166666666666667</v>
      </c>
      <c r="K47" s="4"/>
      <c r="L47" s="4"/>
      <c r="M47" s="4"/>
      <c r="N47" s="4"/>
      <c r="O47" s="4"/>
    </row>
    <row r="48" spans="1:15" ht="12.75">
      <c r="A48" s="11">
        <v>45</v>
      </c>
      <c r="B48" s="11">
        <v>45</v>
      </c>
      <c r="C48" s="13" t="s">
        <v>121</v>
      </c>
      <c r="D48" s="55" t="s">
        <v>209</v>
      </c>
      <c r="F48" t="str">
        <f t="shared" si="4"/>
        <v>Laidlaw, </v>
      </c>
      <c r="G48" t="str">
        <f t="shared" si="5"/>
        <v>Chris</v>
      </c>
      <c r="I48" s="4">
        <v>0.008449074074074074</v>
      </c>
      <c r="J48" s="4">
        <v>0.008449074074074074</v>
      </c>
      <c r="K48" s="4">
        <v>0.008449074074074074</v>
      </c>
      <c r="L48" s="4">
        <v>0.008796296296296297</v>
      </c>
      <c r="M48" s="4">
        <v>0.008796296296296297</v>
      </c>
      <c r="N48" s="4">
        <v>0.008796296296296297</v>
      </c>
      <c r="O48" s="4"/>
    </row>
    <row r="49" spans="1:15" ht="12.75">
      <c r="A49" s="11">
        <v>46</v>
      </c>
      <c r="B49" s="11">
        <v>46</v>
      </c>
      <c r="C49" s="13" t="s">
        <v>122</v>
      </c>
      <c r="D49" s="55" t="s">
        <v>170</v>
      </c>
      <c r="F49" t="str">
        <f t="shared" si="4"/>
        <v>Lemin, </v>
      </c>
      <c r="G49" t="str">
        <f t="shared" si="5"/>
        <v>Julie</v>
      </c>
      <c r="I49" s="4">
        <v>0.0061342592592592594</v>
      </c>
      <c r="J49" s="58">
        <v>0.0061342592592592594</v>
      </c>
      <c r="K49" s="58">
        <v>0.0061342592592592594</v>
      </c>
      <c r="L49" s="58">
        <v>0.0061342592592592594</v>
      </c>
      <c r="M49" s="58">
        <v>0.0061342592592592594</v>
      </c>
      <c r="N49" s="58">
        <v>0.0061342592592592594</v>
      </c>
      <c r="O49" s="4"/>
    </row>
    <row r="50" spans="1:15" ht="12.75">
      <c r="A50" s="11">
        <v>47</v>
      </c>
      <c r="B50" s="11">
        <v>47</v>
      </c>
      <c r="C50" s="13" t="s">
        <v>123</v>
      </c>
      <c r="D50" s="55" t="s">
        <v>210</v>
      </c>
      <c r="F50" t="str">
        <f t="shared" si="4"/>
        <v>Lindsay, </v>
      </c>
      <c r="G50" t="str">
        <f t="shared" si="5"/>
        <v>Lydia</v>
      </c>
      <c r="I50" s="4">
        <v>0.005208333333333333</v>
      </c>
      <c r="J50" s="4">
        <v>0.005208333333333333</v>
      </c>
      <c r="K50" s="4"/>
      <c r="L50" s="4"/>
      <c r="M50" s="4"/>
      <c r="N50" s="4"/>
      <c r="O50" s="4"/>
    </row>
    <row r="51" spans="1:15" ht="12.75">
      <c r="A51" s="11">
        <v>48</v>
      </c>
      <c r="B51" s="11">
        <v>48</v>
      </c>
      <c r="C51" s="13" t="s">
        <v>124</v>
      </c>
      <c r="D51" s="55" t="s">
        <v>205</v>
      </c>
      <c r="F51" t="str">
        <f t="shared" si="4"/>
        <v>Lonsdale, </v>
      </c>
      <c r="G51" t="str">
        <f t="shared" si="5"/>
        <v>Davina</v>
      </c>
      <c r="I51" s="4">
        <v>0.00474537037037037</v>
      </c>
      <c r="J51" s="4">
        <v>0.00474537037037037</v>
      </c>
      <c r="K51" s="4">
        <v>0.00462962962962963</v>
      </c>
      <c r="L51" s="4">
        <v>0.004513888888888889</v>
      </c>
      <c r="M51" s="4">
        <v>0.004861111111111111</v>
      </c>
      <c r="N51" s="4">
        <v>0.004861111111111111</v>
      </c>
      <c r="O51" s="4"/>
    </row>
    <row r="52" spans="1:15" ht="12.75">
      <c r="A52" s="11">
        <v>49</v>
      </c>
      <c r="B52" s="11">
        <v>49</v>
      </c>
      <c r="C52" s="13" t="s">
        <v>125</v>
      </c>
      <c r="D52" s="55" t="s">
        <v>207</v>
      </c>
      <c r="F52" t="str">
        <f t="shared" si="4"/>
        <v>Lowes, </v>
      </c>
      <c r="G52" t="str">
        <f t="shared" si="5"/>
        <v>Alison</v>
      </c>
      <c r="I52" s="4">
        <v>0.003009259259259259</v>
      </c>
      <c r="J52" s="4">
        <v>0.003472222222222222</v>
      </c>
      <c r="K52" s="4">
        <v>0.003472222222222222</v>
      </c>
      <c r="L52" s="4">
        <v>0.003472222222222222</v>
      </c>
      <c r="M52" s="4">
        <v>0.003472222222222222</v>
      </c>
      <c r="N52" s="4">
        <v>0.003472222222222222</v>
      </c>
      <c r="O52" s="4"/>
    </row>
    <row r="53" spans="1:15" ht="12.75">
      <c r="A53" s="11">
        <v>50</v>
      </c>
      <c r="B53" s="11">
        <v>50</v>
      </c>
      <c r="C53" s="13" t="s">
        <v>126</v>
      </c>
      <c r="F53" t="str">
        <f t="shared" si="4"/>
        <v>Mallon, </v>
      </c>
      <c r="G53" t="str">
        <f t="shared" si="5"/>
        <v>John</v>
      </c>
      <c r="I53" s="4">
        <v>0.005439814814814815</v>
      </c>
      <c r="J53" s="4">
        <v>0.005439814814814815</v>
      </c>
      <c r="K53" s="58">
        <v>0.0061342592592592594</v>
      </c>
      <c r="L53" s="58">
        <v>0.0061342592592592594</v>
      </c>
      <c r="M53" s="58">
        <v>0.0061342592592592594</v>
      </c>
      <c r="N53" s="58">
        <v>0.0061342592592592594</v>
      </c>
      <c r="O53" s="4"/>
    </row>
    <row r="54" spans="1:15" ht="12.75">
      <c r="A54" s="11">
        <v>51</v>
      </c>
      <c r="B54" s="11">
        <v>51</v>
      </c>
      <c r="C54" s="13" t="s">
        <v>127</v>
      </c>
      <c r="D54" s="55" t="s">
        <v>170</v>
      </c>
      <c r="F54" t="str">
        <f t="shared" si="4"/>
        <v>Masterman, </v>
      </c>
      <c r="G54" t="str">
        <f t="shared" si="5"/>
        <v>Hayley</v>
      </c>
      <c r="I54" s="4">
        <v>0.005787037037037038</v>
      </c>
      <c r="J54" s="4">
        <v>0.005787037037037038</v>
      </c>
      <c r="K54" s="4"/>
      <c r="L54" s="4"/>
      <c r="M54" s="4"/>
      <c r="N54" s="4"/>
      <c r="O54" s="4"/>
    </row>
    <row r="55" spans="1:15" ht="12.75">
      <c r="A55" s="11">
        <v>52</v>
      </c>
      <c r="B55" s="11">
        <v>52</v>
      </c>
      <c r="C55" s="13" t="s">
        <v>128</v>
      </c>
      <c r="D55" s="55" t="s">
        <v>212</v>
      </c>
      <c r="F55" t="str">
        <f t="shared" si="4"/>
        <v>Maylia, </v>
      </c>
      <c r="G55" t="str">
        <f t="shared" si="5"/>
        <v>Peter</v>
      </c>
      <c r="I55" s="4">
        <v>0.004861111111111111</v>
      </c>
      <c r="J55" s="4">
        <v>0.005092592592592592</v>
      </c>
      <c r="K55" s="4">
        <v>0.004976851851851852</v>
      </c>
      <c r="L55" s="4">
        <v>0.005208333333333333</v>
      </c>
      <c r="M55" s="4">
        <v>0.005208333333333333</v>
      </c>
      <c r="N55" s="4">
        <v>0.005324074074074075</v>
      </c>
      <c r="O55" s="4"/>
    </row>
    <row r="56" spans="1:15" ht="12.75">
      <c r="A56" s="11">
        <v>53</v>
      </c>
      <c r="B56" s="11">
        <v>53</v>
      </c>
      <c r="C56" s="13" t="s">
        <v>129</v>
      </c>
      <c r="D56" s="55" t="s">
        <v>207</v>
      </c>
      <c r="F56" t="str">
        <f t="shared" si="4"/>
        <v>McCabe, </v>
      </c>
      <c r="G56" t="str">
        <f t="shared" si="5"/>
        <v>Terry</v>
      </c>
      <c r="I56" s="4">
        <v>0.00636574074074074</v>
      </c>
      <c r="J56" s="4">
        <v>0.00636574074074074</v>
      </c>
      <c r="K56" s="4">
        <v>0.00636574074074074</v>
      </c>
      <c r="L56" s="4">
        <v>0.00636574074074074</v>
      </c>
      <c r="M56" s="4">
        <v>0.00636574074074074</v>
      </c>
      <c r="N56" s="4">
        <v>0.00636574074074074</v>
      </c>
      <c r="O56" s="4"/>
    </row>
    <row r="57" spans="1:15" ht="12.75">
      <c r="A57" s="11">
        <v>54</v>
      </c>
      <c r="B57" s="11">
        <v>54</v>
      </c>
      <c r="C57" s="13" t="s">
        <v>130</v>
      </c>
      <c r="D57" s="55" t="s">
        <v>207</v>
      </c>
      <c r="F57" t="str">
        <f t="shared" si="4"/>
        <v>Morris, </v>
      </c>
      <c r="G57" t="str">
        <f t="shared" si="5"/>
        <v>Helen</v>
      </c>
      <c r="I57" s="4">
        <v>0.0062499999999999995</v>
      </c>
      <c r="J57" s="58">
        <v>0.0061342592592592594</v>
      </c>
      <c r="K57" s="58">
        <v>0.0061342592592592594</v>
      </c>
      <c r="L57" s="58">
        <v>0.0061342592592592594</v>
      </c>
      <c r="M57" s="58">
        <v>0.0061342592592592594</v>
      </c>
      <c r="N57" s="58">
        <v>0.0061342592592592594</v>
      </c>
      <c r="O57" s="4"/>
    </row>
    <row r="58" spans="1:15" ht="12.75">
      <c r="A58" s="11">
        <v>55</v>
      </c>
      <c r="B58" s="11">
        <v>55</v>
      </c>
      <c r="C58" s="13" t="s">
        <v>131</v>
      </c>
      <c r="D58" s="55" t="s">
        <v>207</v>
      </c>
      <c r="F58" t="str">
        <f t="shared" si="4"/>
        <v>Nicholson, </v>
      </c>
      <c r="G58" t="str">
        <f t="shared" si="5"/>
        <v>Mark</v>
      </c>
      <c r="I58" s="4">
        <v>0.007291666666666666</v>
      </c>
      <c r="J58" s="4">
        <v>0.007291666666666666</v>
      </c>
      <c r="K58" s="4"/>
      <c r="L58" s="4"/>
      <c r="M58" s="4"/>
      <c r="N58" s="4"/>
      <c r="O58" s="4"/>
    </row>
    <row r="59" spans="1:15" ht="12.75">
      <c r="A59" s="11">
        <v>56</v>
      </c>
      <c r="B59" s="11">
        <v>56</v>
      </c>
      <c r="C59" s="13" t="s">
        <v>132</v>
      </c>
      <c r="D59" s="55" t="s">
        <v>207</v>
      </c>
      <c r="F59" t="str">
        <f t="shared" si="4"/>
        <v>N'Jai, </v>
      </c>
      <c r="G59" t="str">
        <f t="shared" si="5"/>
        <v>Daniel</v>
      </c>
      <c r="I59" s="4">
        <v>0.008101851851851851</v>
      </c>
      <c r="J59" s="4">
        <v>0.008101851851851851</v>
      </c>
      <c r="K59" s="4">
        <v>0.007986111111111112</v>
      </c>
      <c r="L59" s="4">
        <v>0.007986111111111112</v>
      </c>
      <c r="M59" s="4">
        <v>0.008101851851851851</v>
      </c>
      <c r="N59" s="4">
        <v>0.008217592592592594</v>
      </c>
      <c r="O59" s="4"/>
    </row>
    <row r="60" spans="1:15" ht="12.75">
      <c r="A60" s="11">
        <v>57</v>
      </c>
      <c r="B60" s="11">
        <v>57</v>
      </c>
      <c r="C60" s="60" t="s">
        <v>157</v>
      </c>
      <c r="D60" s="55" t="s">
        <v>190</v>
      </c>
      <c r="F60" t="str">
        <f t="shared" si="4"/>
        <v>Nutt, </v>
      </c>
      <c r="G60" t="str">
        <f t="shared" si="5"/>
        <v>Judith</v>
      </c>
      <c r="I60" s="4">
        <v>0.007638888888888889</v>
      </c>
      <c r="J60" s="4">
        <v>0.007638888888888889</v>
      </c>
      <c r="K60" s="4">
        <v>0.007523148148148148</v>
      </c>
      <c r="L60" s="4">
        <v>0.007523148148148148</v>
      </c>
      <c r="M60" s="4">
        <v>0.008101851851851851</v>
      </c>
      <c r="N60" s="4">
        <v>0.008101851851851851</v>
      </c>
      <c r="O60" s="4"/>
    </row>
    <row r="61" spans="1:15" ht="12.75">
      <c r="A61" s="11">
        <v>58</v>
      </c>
      <c r="B61" s="11">
        <v>58</v>
      </c>
      <c r="C61" s="13" t="s">
        <v>133</v>
      </c>
      <c r="D61" s="55" t="s">
        <v>209</v>
      </c>
      <c r="F61" t="str">
        <f t="shared" si="4"/>
        <v>Orange, </v>
      </c>
      <c r="G61" t="str">
        <f t="shared" si="5"/>
        <v>Joey</v>
      </c>
      <c r="I61" s="4">
        <v>0.007870370370370371</v>
      </c>
      <c r="J61" s="4">
        <v>0.007870370370370371</v>
      </c>
      <c r="K61" s="4"/>
      <c r="L61" s="4">
        <v>0.007870370370370371</v>
      </c>
      <c r="M61" s="4">
        <v>0.007754629629629629</v>
      </c>
      <c r="N61" s="4">
        <v>0.007638888888888889</v>
      </c>
      <c r="O61" s="4"/>
    </row>
    <row r="62" spans="1:15" ht="12.75">
      <c r="A62" s="11">
        <v>59</v>
      </c>
      <c r="B62" s="11">
        <v>59</v>
      </c>
      <c r="C62" s="13" t="s">
        <v>134</v>
      </c>
      <c r="D62" s="55" t="s">
        <v>211</v>
      </c>
      <c r="F62" t="str">
        <f t="shared" si="4"/>
        <v>Ponton, </v>
      </c>
      <c r="G62" t="str">
        <f t="shared" si="5"/>
        <v>Mark</v>
      </c>
      <c r="I62" s="4">
        <v>0.006597222222222222</v>
      </c>
      <c r="J62" s="4">
        <v>0.006481481481481481</v>
      </c>
      <c r="K62" s="4">
        <v>0.006597222222222222</v>
      </c>
      <c r="L62" s="4">
        <v>0.006597222222222222</v>
      </c>
      <c r="M62" s="4">
        <v>0.006828703703703704</v>
      </c>
      <c r="N62" s="4">
        <v>0.006828703703703704</v>
      </c>
      <c r="O62" s="4"/>
    </row>
    <row r="63" spans="1:15" ht="12.75">
      <c r="A63" s="11">
        <v>60</v>
      </c>
      <c r="B63" s="11">
        <v>60</v>
      </c>
      <c r="C63" s="13" t="s">
        <v>135</v>
      </c>
      <c r="D63" s="2" t="s">
        <v>206</v>
      </c>
      <c r="F63" t="str">
        <f t="shared" si="4"/>
        <v>Potts, </v>
      </c>
      <c r="G63" t="str">
        <f t="shared" si="5"/>
        <v>David</v>
      </c>
      <c r="I63" s="4">
        <v>0.007407407407407407</v>
      </c>
      <c r="J63" s="4">
        <v>0.007175925925925926</v>
      </c>
      <c r="K63" s="4">
        <v>0.007175925925925926</v>
      </c>
      <c r="L63" s="4">
        <v>0.007175925925925926</v>
      </c>
      <c r="M63" s="4">
        <v>0.007175925925925926</v>
      </c>
      <c r="N63" s="4">
        <v>0.007175925925925926</v>
      </c>
      <c r="O63" s="4"/>
    </row>
    <row r="64" spans="1:15" ht="12.75">
      <c r="A64" s="11">
        <v>61</v>
      </c>
      <c r="B64" s="11">
        <v>61</v>
      </c>
      <c r="C64" s="13" t="s">
        <v>136</v>
      </c>
      <c r="D64" s="55" t="s">
        <v>176</v>
      </c>
      <c r="F64" t="str">
        <f t="shared" si="4"/>
        <v>Rawlinson, </v>
      </c>
      <c r="G64" t="str">
        <f t="shared" si="5"/>
        <v>Louise</v>
      </c>
      <c r="I64" s="4">
        <v>0.004050925925925926</v>
      </c>
      <c r="J64" s="4">
        <v>0.005092592592592592</v>
      </c>
      <c r="K64" s="4">
        <v>0.005092592592592592</v>
      </c>
      <c r="L64" s="4">
        <v>0.004976851851851852</v>
      </c>
      <c r="M64" s="4">
        <v>0.004976851851851852</v>
      </c>
      <c r="N64" s="4">
        <v>0.004976851851851852</v>
      </c>
      <c r="O64" s="4"/>
    </row>
    <row r="65" spans="1:15" ht="12.75">
      <c r="A65" s="11">
        <v>62</v>
      </c>
      <c r="B65" s="11">
        <v>62</v>
      </c>
      <c r="C65" s="60" t="s">
        <v>158</v>
      </c>
      <c r="D65" s="55" t="s">
        <v>211</v>
      </c>
      <c r="F65" t="str">
        <f t="shared" si="4"/>
        <v>Race, </v>
      </c>
      <c r="G65" t="str">
        <f t="shared" si="5"/>
        <v>Joe</v>
      </c>
      <c r="I65" s="4">
        <v>0.008796296296296297</v>
      </c>
      <c r="J65" s="4">
        <v>0.008796296296296297</v>
      </c>
      <c r="K65" s="4"/>
      <c r="L65" s="4"/>
      <c r="M65" s="4"/>
      <c r="N65" s="4"/>
      <c r="O65" s="4"/>
    </row>
    <row r="66" spans="1:15" ht="12.75">
      <c r="A66" s="11">
        <v>63</v>
      </c>
      <c r="B66" s="11">
        <v>63</v>
      </c>
      <c r="C66" s="13" t="s">
        <v>137</v>
      </c>
      <c r="D66" s="55" t="s">
        <v>190</v>
      </c>
      <c r="F66" t="str">
        <f t="shared" si="4"/>
        <v>Roberts, </v>
      </c>
      <c r="G66" t="str">
        <f t="shared" si="5"/>
        <v>Dave</v>
      </c>
      <c r="I66" s="4">
        <v>0.0061342592592592594</v>
      </c>
      <c r="J66" s="58">
        <v>0.0061342592592592594</v>
      </c>
      <c r="K66" s="58">
        <v>0.0061342592592592594</v>
      </c>
      <c r="L66" s="58">
        <v>0.0061342592592592594</v>
      </c>
      <c r="M66" s="58">
        <v>0.0061342592592592594</v>
      </c>
      <c r="N66" s="58">
        <v>0.0061342592592592594</v>
      </c>
      <c r="O66" s="4"/>
    </row>
    <row r="67" spans="1:15" ht="12.75">
      <c r="A67" s="11">
        <v>64</v>
      </c>
      <c r="B67" s="11">
        <v>64</v>
      </c>
      <c r="C67" s="13" t="s">
        <v>138</v>
      </c>
      <c r="D67" s="55" t="s">
        <v>190</v>
      </c>
      <c r="F67" t="str">
        <f t="shared" si="4"/>
        <v>Robinson, </v>
      </c>
      <c r="G67" t="str">
        <f t="shared" si="5"/>
        <v>Adam</v>
      </c>
      <c r="I67" s="4">
        <v>0.008101851851851851</v>
      </c>
      <c r="J67" s="4">
        <v>0.008101851851851851</v>
      </c>
      <c r="K67" s="4">
        <v>0.008101851851851851</v>
      </c>
      <c r="L67" s="4">
        <v>0.007986111111111112</v>
      </c>
      <c r="M67" s="4">
        <v>0.007986111111111112</v>
      </c>
      <c r="N67" s="4">
        <v>0.007986111111111112</v>
      </c>
      <c r="O67" s="4"/>
    </row>
    <row r="68" spans="1:15" ht="12.75">
      <c r="A68" s="11">
        <v>65</v>
      </c>
      <c r="B68" s="11">
        <v>65</v>
      </c>
      <c r="C68" s="13" t="s">
        <v>167</v>
      </c>
      <c r="D68" s="55" t="s">
        <v>170</v>
      </c>
      <c r="F68" t="str">
        <f t="shared" si="4"/>
        <v>Rochester, </v>
      </c>
      <c r="G68" t="str">
        <f t="shared" si="5"/>
        <v>Sue</v>
      </c>
      <c r="I68" s="4">
        <v>0.0010416666666666667</v>
      </c>
      <c r="J68" s="58">
        <v>0.0012731481481481483</v>
      </c>
      <c r="K68" s="4">
        <v>0.001388888888888889</v>
      </c>
      <c r="L68" s="4">
        <v>0.001388888888888889</v>
      </c>
      <c r="M68" s="4">
        <v>0.001388888888888889</v>
      </c>
      <c r="N68" s="4">
        <v>0.001388888888888889</v>
      </c>
      <c r="O68" s="4"/>
    </row>
    <row r="69" spans="1:15" ht="12.75">
      <c r="A69" s="11">
        <v>66</v>
      </c>
      <c r="B69" s="11">
        <v>66</v>
      </c>
      <c r="C69" s="13" t="s">
        <v>139</v>
      </c>
      <c r="D69" s="55" t="s">
        <v>212</v>
      </c>
      <c r="F69" t="str">
        <f t="shared" si="4"/>
        <v>Scott, </v>
      </c>
      <c r="G69" t="str">
        <f t="shared" si="5"/>
        <v>Martin</v>
      </c>
      <c r="I69" s="4">
        <v>0.007291666666666666</v>
      </c>
      <c r="J69" s="4">
        <v>0.007291666666666666</v>
      </c>
      <c r="K69" s="4"/>
      <c r="L69" s="4"/>
      <c r="M69" s="4"/>
      <c r="N69" s="4">
        <v>0.006712962962962962</v>
      </c>
      <c r="O69" s="4"/>
    </row>
    <row r="70" spans="1:15" ht="12.75">
      <c r="A70" s="11">
        <v>67</v>
      </c>
      <c r="B70" s="11">
        <v>67</v>
      </c>
      <c r="C70" s="13" t="s">
        <v>166</v>
      </c>
      <c r="D70" s="55"/>
      <c r="F70" t="str">
        <f t="shared" si="4"/>
        <v>Scott, </v>
      </c>
      <c r="G70" t="str">
        <f t="shared" si="5"/>
        <v>Erin</v>
      </c>
      <c r="I70" s="4"/>
      <c r="J70" s="4">
        <v>0.00474537037037037</v>
      </c>
      <c r="K70" s="4">
        <v>0.00636574074074074</v>
      </c>
      <c r="L70" s="4">
        <v>0.006712962962962962</v>
      </c>
      <c r="M70" s="4">
        <v>0.006712962962962962</v>
      </c>
      <c r="N70" s="4">
        <v>0.006712962962962962</v>
      </c>
      <c r="O70" s="4"/>
    </row>
    <row r="71" spans="1:15" ht="12.75">
      <c r="A71" s="11">
        <v>68</v>
      </c>
      <c r="B71" s="11">
        <v>68</v>
      </c>
      <c r="C71" s="13" t="s">
        <v>140</v>
      </c>
      <c r="D71" s="55" t="s">
        <v>209</v>
      </c>
      <c r="F71" t="str">
        <f t="shared" si="4"/>
        <v>Sheffer, </v>
      </c>
      <c r="G71" t="str">
        <f t="shared" si="5"/>
        <v>Chris</v>
      </c>
      <c r="I71" s="4">
        <v>0.008217592592592594</v>
      </c>
      <c r="J71" s="4">
        <v>0.008101851851851851</v>
      </c>
      <c r="K71" s="4">
        <v>0.008101851851851851</v>
      </c>
      <c r="L71" s="4">
        <v>0.008101851851851851</v>
      </c>
      <c r="M71" s="4">
        <v>0.008101851851851851</v>
      </c>
      <c r="N71" s="4">
        <v>0.007986111111111112</v>
      </c>
      <c r="O71" s="4"/>
    </row>
    <row r="72" spans="1:15" ht="12.75">
      <c r="A72" s="11">
        <v>69</v>
      </c>
      <c r="B72" s="11">
        <v>69</v>
      </c>
      <c r="C72" s="13" t="s">
        <v>141</v>
      </c>
      <c r="D72" s="55" t="s">
        <v>205</v>
      </c>
      <c r="F72" t="str">
        <f t="shared" si="4"/>
        <v>Shillinglaw, </v>
      </c>
      <c r="G72" t="str">
        <f t="shared" si="5"/>
        <v>Richard</v>
      </c>
      <c r="I72" s="4">
        <v>0.005439814814814815</v>
      </c>
      <c r="J72" s="4">
        <v>0.005208333333333333</v>
      </c>
      <c r="K72" s="4">
        <v>0.005208333333333333</v>
      </c>
      <c r="L72" s="4">
        <v>0.005092592592592592</v>
      </c>
      <c r="M72" s="4">
        <v>0.005092592592592592</v>
      </c>
      <c r="N72" s="4">
        <v>0.005092592592592592</v>
      </c>
      <c r="O72" s="4"/>
    </row>
    <row r="73" spans="1:15" ht="12.75">
      <c r="A73" s="11">
        <v>70</v>
      </c>
      <c r="B73" s="11">
        <v>70</v>
      </c>
      <c r="C73" s="13" t="s">
        <v>142</v>
      </c>
      <c r="D73" s="55" t="s">
        <v>211</v>
      </c>
      <c r="F73" t="str">
        <f t="shared" si="4"/>
        <v>Simpson, </v>
      </c>
      <c r="G73" t="str">
        <f t="shared" si="5"/>
        <v>Lee</v>
      </c>
      <c r="I73" s="4">
        <v>0.004050925925925926</v>
      </c>
      <c r="J73" s="4">
        <v>0.004050925925925926</v>
      </c>
      <c r="K73" s="4"/>
      <c r="L73" s="4"/>
      <c r="M73" s="4"/>
      <c r="N73" s="4"/>
      <c r="O73" s="4"/>
    </row>
    <row r="74" spans="1:15" ht="12.75">
      <c r="A74" s="11">
        <v>71</v>
      </c>
      <c r="B74" s="11">
        <v>71</v>
      </c>
      <c r="C74" s="13" t="s">
        <v>143</v>
      </c>
      <c r="D74" s="55" t="s">
        <v>204</v>
      </c>
      <c r="F74" t="str">
        <f t="shared" si="4"/>
        <v>Singleton, </v>
      </c>
      <c r="G74" t="str">
        <f t="shared" si="5"/>
        <v>Brian</v>
      </c>
      <c r="I74" s="4">
        <v>0.0062499999999999995</v>
      </c>
      <c r="J74" s="4">
        <v>0.006712962962962962</v>
      </c>
      <c r="K74" s="4">
        <v>0.006828703703703704</v>
      </c>
      <c r="L74" s="4">
        <v>0.006828703703703704</v>
      </c>
      <c r="M74" s="4">
        <v>0.006828703703703704</v>
      </c>
      <c r="N74" s="4">
        <v>0.006944444444444444</v>
      </c>
      <c r="O74" s="4"/>
    </row>
    <row r="75" spans="1:15" ht="12.75">
      <c r="A75" s="11">
        <v>72</v>
      </c>
      <c r="B75" s="11">
        <v>72</v>
      </c>
      <c r="C75" s="13" t="s">
        <v>163</v>
      </c>
      <c r="D75" s="55" t="s">
        <v>211</v>
      </c>
      <c r="F75" t="str">
        <f t="shared" si="4"/>
        <v>Singleton, </v>
      </c>
      <c r="G75" t="str">
        <f t="shared" si="5"/>
        <v>Karen</v>
      </c>
      <c r="I75" s="4">
        <v>0.005208333333333333</v>
      </c>
      <c r="J75" s="4">
        <v>0.005671296296296296</v>
      </c>
      <c r="K75" s="4">
        <v>0.005439814814814815</v>
      </c>
      <c r="L75" s="4">
        <v>0.005439814814814815</v>
      </c>
      <c r="M75" s="4">
        <v>0.005439814814814815</v>
      </c>
      <c r="N75" s="4">
        <v>0.005324074074074075</v>
      </c>
      <c r="O75" s="4"/>
    </row>
    <row r="76" spans="1:15" ht="12.75">
      <c r="A76" s="11">
        <v>73</v>
      </c>
      <c r="B76" s="11">
        <v>73</v>
      </c>
      <c r="C76" s="13" t="s">
        <v>144</v>
      </c>
      <c r="D76" s="55" t="s">
        <v>209</v>
      </c>
      <c r="F76" t="str">
        <f t="shared" si="4"/>
        <v>Slater, </v>
      </c>
      <c r="G76" t="str">
        <f t="shared" si="5"/>
        <v>Jordan</v>
      </c>
      <c r="I76" s="4">
        <v>0.007175925925925926</v>
      </c>
      <c r="J76" s="4">
        <v>0.007175925925925926</v>
      </c>
      <c r="K76" s="4"/>
      <c r="L76" s="4"/>
      <c r="M76" s="4"/>
      <c r="N76" s="4"/>
      <c r="O76" s="4"/>
    </row>
    <row r="77" spans="1:15" ht="12.75">
      <c r="A77" s="11">
        <v>74</v>
      </c>
      <c r="B77" s="11">
        <v>74</v>
      </c>
      <c r="C77" s="13" t="s">
        <v>145</v>
      </c>
      <c r="D77" s="55" t="s">
        <v>190</v>
      </c>
      <c r="F77" t="str">
        <f t="shared" si="4"/>
        <v>Smith, </v>
      </c>
      <c r="G77" t="str">
        <f t="shared" si="5"/>
        <v>Dale</v>
      </c>
      <c r="I77" s="4">
        <v>0.008101851851851851</v>
      </c>
      <c r="J77" s="4">
        <v>0.008101851851851851</v>
      </c>
      <c r="K77" s="4">
        <v>0.008101851851851851</v>
      </c>
      <c r="L77" s="4">
        <v>0.008101851851851851</v>
      </c>
      <c r="M77" s="4">
        <v>0.008333333333333333</v>
      </c>
      <c r="N77" s="4">
        <v>0.008217592592592594</v>
      </c>
      <c r="O77" s="4"/>
    </row>
    <row r="78" spans="1:15" ht="12.75">
      <c r="A78" s="11">
        <v>75</v>
      </c>
      <c r="B78" s="11">
        <v>75</v>
      </c>
      <c r="C78" s="13" t="s">
        <v>177</v>
      </c>
      <c r="D78" s="55" t="s">
        <v>176</v>
      </c>
      <c r="F78" t="str">
        <f t="shared" si="4"/>
        <v>Stewart, </v>
      </c>
      <c r="G78" t="str">
        <f t="shared" si="5"/>
        <v>Claire</v>
      </c>
      <c r="I78" s="4">
        <v>0.002777777777777778</v>
      </c>
      <c r="J78" s="4">
        <v>0.003009259259259259</v>
      </c>
      <c r="K78" s="4">
        <v>0.0032407407407407406</v>
      </c>
      <c r="L78" s="4">
        <v>0.0032407407407407406</v>
      </c>
      <c r="M78" s="4">
        <v>0.0032407407407407406</v>
      </c>
      <c r="N78" s="4">
        <v>0.0032407407407407406</v>
      </c>
      <c r="O78" s="4"/>
    </row>
    <row r="79" spans="1:15" ht="12.75">
      <c r="A79" s="11">
        <v>76</v>
      </c>
      <c r="B79" s="11">
        <v>76</v>
      </c>
      <c r="C79" s="13" t="s">
        <v>146</v>
      </c>
      <c r="D79" s="55" t="s">
        <v>176</v>
      </c>
      <c r="F79" t="str">
        <f t="shared" si="4"/>
        <v>Stewart, </v>
      </c>
      <c r="G79" t="str">
        <f t="shared" si="5"/>
        <v>Graeme</v>
      </c>
      <c r="I79" s="4">
        <v>0.008101851851851851</v>
      </c>
      <c r="J79" s="4">
        <v>0.007870370370370371</v>
      </c>
      <c r="K79" s="4">
        <v>0.007754629629629629</v>
      </c>
      <c r="L79" s="4">
        <v>0.007754629629629629</v>
      </c>
      <c r="M79" s="4">
        <v>0.008101851851851851</v>
      </c>
      <c r="N79" s="4">
        <v>0.008333333333333333</v>
      </c>
      <c r="O79" s="4"/>
    </row>
    <row r="80" spans="1:15" ht="12.75">
      <c r="A80" s="11">
        <v>77</v>
      </c>
      <c r="B80" s="11">
        <v>77</v>
      </c>
      <c r="C80" s="13" t="s">
        <v>147</v>
      </c>
      <c r="D80" s="55" t="s">
        <v>210</v>
      </c>
      <c r="F80" t="str">
        <f t="shared" si="4"/>
        <v>Storey, </v>
      </c>
      <c r="G80" t="str">
        <f t="shared" si="5"/>
        <v>Calum</v>
      </c>
      <c r="I80" s="4">
        <v>0.007986111111111112</v>
      </c>
      <c r="J80" s="4">
        <v>0.008101851851851851</v>
      </c>
      <c r="K80" s="4">
        <v>0.008101851851851851</v>
      </c>
      <c r="L80" s="4">
        <v>0.008101851851851851</v>
      </c>
      <c r="M80" s="4">
        <v>0.008101851851851851</v>
      </c>
      <c r="N80" s="4">
        <v>0.008101851851851851</v>
      </c>
      <c r="O80" s="4"/>
    </row>
    <row r="81" spans="1:15" ht="12.75">
      <c r="A81" s="11">
        <v>78</v>
      </c>
      <c r="B81" s="11">
        <v>78</v>
      </c>
      <c r="C81" s="13" t="s">
        <v>148</v>
      </c>
      <c r="D81" s="55" t="s">
        <v>204</v>
      </c>
      <c r="F81" t="str">
        <f t="shared" si="4"/>
        <v>Turnbull, </v>
      </c>
      <c r="G81" t="str">
        <f t="shared" si="5"/>
        <v>Paul</v>
      </c>
      <c r="I81" s="4">
        <v>0.006828703703703704</v>
      </c>
      <c r="J81" s="4">
        <v>0.006828703703703704</v>
      </c>
      <c r="K81" s="4">
        <v>0.006481481481481481</v>
      </c>
      <c r="L81" s="4">
        <v>0.006712962962962962</v>
      </c>
      <c r="M81" s="4">
        <v>0.006712962962962962</v>
      </c>
      <c r="N81" s="4">
        <v>0.006944444444444444</v>
      </c>
      <c r="O81" s="4"/>
    </row>
    <row r="82" spans="1:15" ht="12.75">
      <c r="A82" s="11">
        <v>79</v>
      </c>
      <c r="B82" s="11">
        <v>79</v>
      </c>
      <c r="C82" s="13" t="s">
        <v>149</v>
      </c>
      <c r="D82" s="55" t="s">
        <v>190</v>
      </c>
      <c r="F82" t="str">
        <f t="shared" si="4"/>
        <v>Walker, </v>
      </c>
      <c r="G82" t="str">
        <f t="shared" si="5"/>
        <v>Steve</v>
      </c>
      <c r="I82" s="4">
        <v>0.006018518518518518</v>
      </c>
      <c r="J82" s="58">
        <v>0.005902777777777778</v>
      </c>
      <c r="K82" s="4">
        <v>0.006018518518518518</v>
      </c>
      <c r="L82" s="4">
        <v>0.006018518518518518</v>
      </c>
      <c r="M82" s="4">
        <v>0.006018518518518518</v>
      </c>
      <c r="N82" s="4">
        <v>0.006018518518518518</v>
      </c>
      <c r="O82" s="4"/>
    </row>
    <row r="83" spans="1:15" ht="12.75">
      <c r="A83" s="11">
        <v>80</v>
      </c>
      <c r="B83" s="11">
        <v>80</v>
      </c>
      <c r="C83" s="13" t="s">
        <v>150</v>
      </c>
      <c r="D83" s="55" t="s">
        <v>204</v>
      </c>
      <c r="F83" t="str">
        <f t="shared" si="4"/>
        <v>Wallace, </v>
      </c>
      <c r="G83" t="str">
        <f t="shared" si="5"/>
        <v>Diane</v>
      </c>
      <c r="I83" s="4">
        <v>0.002893518518518519</v>
      </c>
      <c r="J83" s="4">
        <v>0.0031249999999999997</v>
      </c>
      <c r="K83" s="4">
        <v>0.0031249999999999997</v>
      </c>
      <c r="L83" s="4">
        <v>0.0031249999999999997</v>
      </c>
      <c r="M83" s="4">
        <v>0.0031249999999999997</v>
      </c>
      <c r="N83" s="4">
        <v>0.0031249999999999997</v>
      </c>
      <c r="O83" s="4"/>
    </row>
    <row r="84" spans="1:15" ht="12.75">
      <c r="A84" s="11">
        <v>81</v>
      </c>
      <c r="B84" s="11">
        <v>81</v>
      </c>
      <c r="C84" s="13" t="s">
        <v>151</v>
      </c>
      <c r="D84" s="55" t="s">
        <v>210</v>
      </c>
      <c r="F84" t="str">
        <f t="shared" si="4"/>
        <v>Willshire, </v>
      </c>
      <c r="G84" t="str">
        <f t="shared" si="5"/>
        <v>Keith</v>
      </c>
      <c r="I84" s="4">
        <v>0.004398148148148148</v>
      </c>
      <c r="J84" s="4">
        <v>0.004398148148148148</v>
      </c>
      <c r="K84" s="4">
        <v>0.004398148148148148</v>
      </c>
      <c r="L84" s="4">
        <v>0.004398148148148148</v>
      </c>
      <c r="M84" s="4">
        <v>0.0042824074074074075</v>
      </c>
      <c r="N84" s="4">
        <v>0.0042824074074074075</v>
      </c>
      <c r="O84" s="4"/>
    </row>
    <row r="85" spans="1:15" ht="12.75">
      <c r="A85" s="11">
        <v>82</v>
      </c>
      <c r="B85" s="11">
        <v>82</v>
      </c>
      <c r="C85" s="13" t="s">
        <v>152</v>
      </c>
      <c r="D85" s="55" t="s">
        <v>210</v>
      </c>
      <c r="F85" t="str">
        <f t="shared" si="4"/>
        <v>Woods, </v>
      </c>
      <c r="G85" t="str">
        <f t="shared" si="5"/>
        <v>Joseph</v>
      </c>
      <c r="I85" s="4">
        <v>0.007986111111111112</v>
      </c>
      <c r="J85" s="4">
        <v>0.007870370370370371</v>
      </c>
      <c r="K85" s="4">
        <v>0.007870370370370371</v>
      </c>
      <c r="L85" s="4">
        <v>0.007870370370370371</v>
      </c>
      <c r="M85" s="4">
        <v>0.007870370370370371</v>
      </c>
      <c r="N85" s="4">
        <v>0.007870370370370371</v>
      </c>
      <c r="O85" s="4"/>
    </row>
    <row r="86" spans="1:15" ht="12.75">
      <c r="A86" s="11">
        <v>83</v>
      </c>
      <c r="B86" s="11">
        <v>83</v>
      </c>
      <c r="C86" s="13" t="s">
        <v>153</v>
      </c>
      <c r="D86" s="2" t="s">
        <v>183</v>
      </c>
      <c r="F86" t="str">
        <f t="shared" si="4"/>
        <v>Young, </v>
      </c>
      <c r="G86" t="str">
        <f t="shared" si="5"/>
        <v>Cath</v>
      </c>
      <c r="I86" s="4">
        <v>0.005555555555555556</v>
      </c>
      <c r="J86" s="4">
        <v>0.005439814814814815</v>
      </c>
      <c r="K86" s="4">
        <v>0.005671296296296296</v>
      </c>
      <c r="L86" s="4">
        <v>0.005787037037037038</v>
      </c>
      <c r="M86" s="4">
        <v>0.006018518518518518</v>
      </c>
      <c r="N86" s="4">
        <v>0.006018518518518518</v>
      </c>
      <c r="O86" s="4"/>
    </row>
    <row r="87" spans="1:15" ht="12.75">
      <c r="A87" s="11">
        <v>84</v>
      </c>
      <c r="B87" s="11">
        <v>84</v>
      </c>
      <c r="C87" s="13" t="s">
        <v>154</v>
      </c>
      <c r="D87" s="2" t="s">
        <v>183</v>
      </c>
      <c r="F87" t="str">
        <f t="shared" si="4"/>
        <v>Young, </v>
      </c>
      <c r="G87" t="str">
        <f t="shared" si="5"/>
        <v>James</v>
      </c>
      <c r="I87" s="4">
        <v>0.008680555555555556</v>
      </c>
      <c r="J87" s="4">
        <v>0.008449074074074074</v>
      </c>
      <c r="K87" s="4">
        <v>0.008564814814814815</v>
      </c>
      <c r="L87" s="4">
        <v>0.008680555555555556</v>
      </c>
      <c r="M87" s="4">
        <v>0.008680555555555556</v>
      </c>
      <c r="N87" s="4">
        <v>0.008680555555555556</v>
      </c>
      <c r="O87" s="4"/>
    </row>
    <row r="88" spans="1:15" ht="12.75">
      <c r="A88" s="11">
        <v>85</v>
      </c>
      <c r="B88" s="11">
        <v>85</v>
      </c>
      <c r="C88" s="11" t="s">
        <v>239</v>
      </c>
      <c r="D88" s="55"/>
      <c r="F88" t="str">
        <f t="shared" si="4"/>
        <v>Sewell, </v>
      </c>
      <c r="G88" t="str">
        <f t="shared" si="5"/>
        <v>Alex</v>
      </c>
      <c r="I88" s="4"/>
      <c r="J88" s="58">
        <v>0.0061342592592592594</v>
      </c>
      <c r="K88" s="4">
        <v>0.006828703703703704</v>
      </c>
      <c r="L88" s="4">
        <v>0.006828703703703704</v>
      </c>
      <c r="M88" s="4">
        <v>0.006828703703703704</v>
      </c>
      <c r="N88" s="4">
        <v>0.006944444444444444</v>
      </c>
      <c r="O88" s="4"/>
    </row>
    <row r="89" spans="1:15" ht="12.75">
      <c r="A89" s="11">
        <v>86</v>
      </c>
      <c r="B89" s="11">
        <v>86</v>
      </c>
      <c r="C89" s="11" t="s">
        <v>241</v>
      </c>
      <c r="D89" s="55"/>
      <c r="F89" t="str">
        <f aca="true" t="shared" si="6" ref="F89:F102">LEFT(C89,(SEARCH(" ",C89)))</f>
        <v>Hutchinson, </v>
      </c>
      <c r="G89" t="str">
        <f aca="true" t="shared" si="7" ref="G89:G102">MID(C89,(SEARCH(" ",C89)+1),20)</f>
        <v>Beth</v>
      </c>
      <c r="I89" s="4"/>
      <c r="J89" s="4"/>
      <c r="K89" s="4">
        <v>0.004976851851851852</v>
      </c>
      <c r="L89" s="4">
        <v>0.00462962962962963</v>
      </c>
      <c r="M89" s="4">
        <v>0.004513888888888889</v>
      </c>
      <c r="N89" s="4">
        <v>0.004513888888888889</v>
      </c>
      <c r="O89" s="4"/>
    </row>
    <row r="90" spans="1:15" ht="12.75">
      <c r="A90" s="11">
        <v>87</v>
      </c>
      <c r="B90" s="11">
        <v>87</v>
      </c>
      <c r="C90" s="60" t="s">
        <v>242</v>
      </c>
      <c r="F90" t="str">
        <f t="shared" si="6"/>
        <v>Wright, </v>
      </c>
      <c r="G90" t="str">
        <f t="shared" si="7"/>
        <v>Deborah</v>
      </c>
      <c r="I90" s="4"/>
      <c r="J90" s="58"/>
      <c r="K90" s="4">
        <v>0.003472222222222222</v>
      </c>
      <c r="L90" s="4">
        <v>0.003356481481481481</v>
      </c>
      <c r="M90" s="4">
        <v>0.003472222222222222</v>
      </c>
      <c r="N90" s="4">
        <v>0.003472222222222222</v>
      </c>
      <c r="O90" s="4"/>
    </row>
    <row r="91" spans="1:15" ht="12.75">
      <c r="A91" s="11">
        <v>88</v>
      </c>
      <c r="B91" s="11">
        <v>88</v>
      </c>
      <c r="C91" s="60" t="s">
        <v>243</v>
      </c>
      <c r="F91" t="str">
        <f t="shared" si="6"/>
        <v>Browning, </v>
      </c>
      <c r="G91" t="str">
        <f t="shared" si="7"/>
        <v>Sue</v>
      </c>
      <c r="I91" s="4"/>
      <c r="J91" s="4"/>
      <c r="K91" s="4">
        <v>0.006018518518518518</v>
      </c>
      <c r="L91" s="4">
        <v>0.005902777777777778</v>
      </c>
      <c r="M91" s="4">
        <v>0.005787037037037038</v>
      </c>
      <c r="N91" s="4">
        <v>0.005787037037037038</v>
      </c>
      <c r="O91" s="4"/>
    </row>
    <row r="92" spans="1:15" ht="12.75">
      <c r="A92" s="11">
        <v>89</v>
      </c>
      <c r="B92" s="11">
        <v>89</v>
      </c>
      <c r="C92" s="60" t="s">
        <v>244</v>
      </c>
      <c r="F92" t="str">
        <f t="shared" si="6"/>
        <v>Sellars, </v>
      </c>
      <c r="G92" t="str">
        <f t="shared" si="7"/>
        <v>Simon</v>
      </c>
      <c r="I92" s="4"/>
      <c r="J92" s="58"/>
      <c r="K92" s="4"/>
      <c r="L92" s="4">
        <v>0.004398148148148148</v>
      </c>
      <c r="M92" s="4">
        <v>0.0037037037037037034</v>
      </c>
      <c r="N92" s="4">
        <v>0.0037037037037037034</v>
      </c>
      <c r="O92" s="4"/>
    </row>
    <row r="93" spans="1:14" ht="12.75">
      <c r="A93" s="11">
        <v>90</v>
      </c>
      <c r="B93" s="11">
        <v>90</v>
      </c>
      <c r="C93" s="11" t="s">
        <v>245</v>
      </c>
      <c r="F93" t="str">
        <f t="shared" si="6"/>
        <v>James, </v>
      </c>
      <c r="G93" t="str">
        <f t="shared" si="7"/>
        <v>Emma</v>
      </c>
      <c r="I93" s="4"/>
      <c r="K93" s="4"/>
      <c r="L93" s="4">
        <v>0.006597222222222222</v>
      </c>
      <c r="M93" s="4">
        <v>0.006597222222222222</v>
      </c>
      <c r="N93" s="4">
        <v>0.006597222222222222</v>
      </c>
    </row>
    <row r="94" spans="1:15" ht="12.75">
      <c r="A94" s="11">
        <v>91</v>
      </c>
      <c r="B94" s="11">
        <v>91</v>
      </c>
      <c r="C94" s="11" t="s">
        <v>246</v>
      </c>
      <c r="F94" t="str">
        <f t="shared" si="6"/>
        <v>Reid, </v>
      </c>
      <c r="G94" t="str">
        <f t="shared" si="7"/>
        <v>Paula</v>
      </c>
      <c r="I94" s="4"/>
      <c r="K94" s="4"/>
      <c r="L94" s="4"/>
      <c r="M94" s="4"/>
      <c r="N94" s="4">
        <v>0.0038194444444444443</v>
      </c>
      <c r="O94" s="4"/>
    </row>
    <row r="95" spans="1:14" ht="12.75">
      <c r="A95" s="11">
        <v>92</v>
      </c>
      <c r="B95" s="11">
        <v>92</v>
      </c>
      <c r="F95" t="e">
        <f t="shared" si="6"/>
        <v>#VALUE!</v>
      </c>
      <c r="G95" t="e">
        <f t="shared" si="7"/>
        <v>#VALUE!</v>
      </c>
      <c r="I95" s="4"/>
      <c r="K95" s="4"/>
      <c r="L95" s="4"/>
      <c r="M95" s="4"/>
      <c r="N95" s="4"/>
    </row>
    <row r="96" spans="1:14" ht="12.75">
      <c r="A96" s="11">
        <v>93</v>
      </c>
      <c r="B96" s="11">
        <v>93</v>
      </c>
      <c r="F96" t="e">
        <f t="shared" si="6"/>
        <v>#VALUE!</v>
      </c>
      <c r="G96" t="e">
        <f t="shared" si="7"/>
        <v>#VALUE!</v>
      </c>
      <c r="I96" s="4"/>
      <c r="K96" s="4"/>
      <c r="L96" s="4"/>
      <c r="M96" s="4"/>
      <c r="N96" s="4"/>
    </row>
    <row r="97" spans="1:14" ht="12.75">
      <c r="A97" s="11">
        <v>94</v>
      </c>
      <c r="B97" s="11">
        <v>94</v>
      </c>
      <c r="F97" t="e">
        <f t="shared" si="6"/>
        <v>#VALUE!</v>
      </c>
      <c r="G97" t="e">
        <f t="shared" si="7"/>
        <v>#VALUE!</v>
      </c>
      <c r="I97" s="4"/>
      <c r="K97" s="4"/>
      <c r="L97" s="4"/>
      <c r="M97" s="4"/>
      <c r="N97" s="4"/>
    </row>
    <row r="98" spans="1:14" ht="12.75">
      <c r="A98" s="11">
        <v>95</v>
      </c>
      <c r="B98" s="11">
        <v>95</v>
      </c>
      <c r="F98" t="e">
        <f t="shared" si="6"/>
        <v>#VALUE!</v>
      </c>
      <c r="G98" t="e">
        <f t="shared" si="7"/>
        <v>#VALUE!</v>
      </c>
      <c r="I98" s="4"/>
      <c r="L98" s="4"/>
      <c r="M98" s="4"/>
      <c r="N98" s="4"/>
    </row>
    <row r="99" spans="1:14" ht="12.75">
      <c r="A99" s="11">
        <v>96</v>
      </c>
      <c r="B99" s="11">
        <v>96</v>
      </c>
      <c r="F99" t="e">
        <f t="shared" si="6"/>
        <v>#VALUE!</v>
      </c>
      <c r="G99" t="e">
        <f t="shared" si="7"/>
        <v>#VALUE!</v>
      </c>
      <c r="M99" s="4"/>
      <c r="N99" s="4"/>
    </row>
    <row r="100" spans="1:14" ht="12.75">
      <c r="A100" s="11">
        <v>97</v>
      </c>
      <c r="B100" s="11">
        <v>97</v>
      </c>
      <c r="M100" s="4"/>
      <c r="N100" s="4"/>
    </row>
    <row r="101" spans="1:14" ht="12.75">
      <c r="A101" s="11">
        <v>98</v>
      </c>
      <c r="B101" s="11">
        <v>99</v>
      </c>
      <c r="I101" s="4"/>
      <c r="L101" s="4"/>
      <c r="M101" s="4"/>
      <c r="N101" s="4"/>
    </row>
    <row r="102" spans="1:14" ht="12.75">
      <c r="A102" s="11">
        <v>99</v>
      </c>
      <c r="B102" s="11">
        <v>99</v>
      </c>
      <c r="F102" t="e">
        <f t="shared" si="6"/>
        <v>#VALUE!</v>
      </c>
      <c r="G102" t="e">
        <f t="shared" si="7"/>
        <v>#VALUE!</v>
      </c>
      <c r="L102" s="4"/>
      <c r="M102" s="4"/>
      <c r="N102" s="4"/>
    </row>
    <row r="103" spans="2:13" ht="12.75">
      <c r="B103" s="11"/>
      <c r="M103" s="4"/>
    </row>
    <row r="104" spans="2:14" ht="12.75">
      <c r="B104" s="11"/>
      <c r="M104" s="4"/>
      <c r="N104" s="4"/>
    </row>
    <row r="105" ht="12.75">
      <c r="B105" s="2"/>
    </row>
    <row r="108" ht="12.75">
      <c r="M108" s="4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4">
      <selection activeCell="H21" sqref="H21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77</v>
      </c>
      <c r="B1" s="7"/>
      <c r="C1" s="17"/>
      <c r="D1" s="17"/>
      <c r="E1" s="17"/>
      <c r="F1" s="17"/>
      <c r="G1" s="17"/>
      <c r="H1" s="17"/>
      <c r="K1" s="6"/>
    </row>
    <row r="2" spans="1:12" ht="20.25" customHeight="1">
      <c r="A2" s="7"/>
      <c r="B2" s="7"/>
      <c r="C2" s="17"/>
      <c r="D2" s="17"/>
      <c r="E2" s="17"/>
      <c r="F2" s="17"/>
      <c r="G2" s="17"/>
      <c r="H2" s="17"/>
      <c r="J2" s="145" t="s">
        <v>51</v>
      </c>
      <c r="K2" s="145"/>
      <c r="L2" s="145"/>
    </row>
    <row r="3" spans="1:13" ht="15" customHeight="1">
      <c r="A3" s="51" t="s">
        <v>8</v>
      </c>
      <c r="B3" s="51" t="s">
        <v>45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ht="15" customHeight="1">
      <c r="A4" s="51" t="s">
        <v>9</v>
      </c>
      <c r="B4" s="51" t="s">
        <v>46</v>
      </c>
      <c r="C4" s="51" t="s">
        <v>10</v>
      </c>
      <c r="D4" s="54" t="s">
        <v>11</v>
      </c>
      <c r="E4" s="51" t="s">
        <v>12</v>
      </c>
      <c r="F4" s="51" t="s">
        <v>13</v>
      </c>
      <c r="G4" s="51" t="s">
        <v>14</v>
      </c>
      <c r="H4" s="52"/>
      <c r="I4" s="51" t="s">
        <v>10</v>
      </c>
      <c r="J4" s="54" t="s">
        <v>11</v>
      </c>
      <c r="K4" s="51" t="s">
        <v>12</v>
      </c>
      <c r="L4" s="51" t="s">
        <v>13</v>
      </c>
      <c r="M4" s="51" t="s">
        <v>14</v>
      </c>
    </row>
    <row r="5" spans="1:13" ht="15" customHeight="1">
      <c r="A5" s="44">
        <v>61</v>
      </c>
      <c r="B5" s="44" t="str">
        <f>IF(A5="","",VLOOKUP(A5,Entrants!$B$4:$D$105,3))</f>
        <v>MP</v>
      </c>
      <c r="C5" s="44">
        <v>1</v>
      </c>
      <c r="D5" s="43" t="str">
        <f>IF(A5="","",VLOOKUP(A5,Entrants!$B$4:$D$105,2))</f>
        <v>Rawlinson, Louise</v>
      </c>
      <c r="E5" s="46">
        <v>0.017430555555555557</v>
      </c>
      <c r="F5" s="46">
        <f>IF(A5="","",VLOOKUP(A5,Entrants!$B$4:$I$105,8))</f>
        <v>0.004050925925925926</v>
      </c>
      <c r="G5" s="46">
        <f>IF(D5="","",E5-F5)</f>
        <v>0.01337962962962963</v>
      </c>
      <c r="H5" s="10"/>
      <c r="I5" s="8">
        <v>1</v>
      </c>
      <c r="J5" s="43" t="s">
        <v>118</v>
      </c>
      <c r="K5" s="46">
        <v>0.018564814814814815</v>
      </c>
      <c r="L5" s="46">
        <v>0.008796296296296297</v>
      </c>
      <c r="M5" s="46">
        <v>0.009768518518518518</v>
      </c>
    </row>
    <row r="6" spans="1:13" ht="15" customHeight="1">
      <c r="A6" s="44">
        <v>18</v>
      </c>
      <c r="B6" s="44">
        <f>IF(A6="","",VLOOKUP(A6,Entrants!$B$4:$D$105,3))</f>
        <v>0</v>
      </c>
      <c r="C6" s="44">
        <v>2</v>
      </c>
      <c r="D6" s="43" t="str">
        <f>IF(A6="","",VLOOKUP(A6,Entrants!$B$4:$D$105,2))</f>
        <v>Davies, Leanne</v>
      </c>
      <c r="E6" s="46">
        <v>0.017731481481481483</v>
      </c>
      <c r="F6" s="46">
        <f>IF(A6="","",VLOOKUP(A6,Entrants!$B$4:$I$105,8))</f>
        <v>0.00034722222222222224</v>
      </c>
      <c r="G6" s="46">
        <f aca="true" t="shared" si="0" ref="G6:G36">IF(D6="","",E6-F6)</f>
        <v>0.017384259259259262</v>
      </c>
      <c r="H6" s="10"/>
      <c r="I6" s="8">
        <v>2</v>
      </c>
      <c r="J6" s="43" t="s">
        <v>159</v>
      </c>
      <c r="K6" s="46">
        <v>0.018738425925925926</v>
      </c>
      <c r="L6" s="46">
        <v>0.008796296296296297</v>
      </c>
      <c r="M6" s="46">
        <v>0.009942129629629629</v>
      </c>
    </row>
    <row r="7" spans="1:13" ht="15" customHeight="1">
      <c r="A7" s="44">
        <v>49</v>
      </c>
      <c r="B7" s="44" t="str">
        <f>IF(A7="","",VLOOKUP(A7,Entrants!$B$4:$D$105,3))</f>
        <v>MM</v>
      </c>
      <c r="C7" s="44">
        <v>3</v>
      </c>
      <c r="D7" s="43" t="str">
        <f>IF(A7="","",VLOOKUP(A7,Entrants!$B$4:$D$105,2))</f>
        <v>Lowes, Alison</v>
      </c>
      <c r="E7" s="46">
        <v>0.017905092592592594</v>
      </c>
      <c r="F7" s="46">
        <f>IF(A7="","",VLOOKUP(A7,Entrants!$B$4:$I$105,8))</f>
        <v>0.003009259259259259</v>
      </c>
      <c r="G7" s="46">
        <f t="shared" si="0"/>
        <v>0.014895833333333336</v>
      </c>
      <c r="H7" s="10"/>
      <c r="I7" s="8">
        <v>3</v>
      </c>
      <c r="J7" s="43" t="s">
        <v>154</v>
      </c>
      <c r="K7" s="46">
        <v>0.018680555555555554</v>
      </c>
      <c r="L7" s="46">
        <v>0.008680555555555556</v>
      </c>
      <c r="M7" s="46">
        <v>0.009999999999999998</v>
      </c>
    </row>
    <row r="8" spans="1:13" ht="15" customHeight="1">
      <c r="A8" s="44">
        <v>71</v>
      </c>
      <c r="B8" s="44" t="str">
        <f>IF(A8="","",VLOOKUP(A8,Entrants!$B$4:$D$105,3))</f>
        <v>GT</v>
      </c>
      <c r="C8" s="44">
        <v>4</v>
      </c>
      <c r="D8" s="43" t="str">
        <f>IF(A8="","",VLOOKUP(A8,Entrants!$B$4:$D$105,2))</f>
        <v>Singleton, Brian</v>
      </c>
      <c r="E8" s="46">
        <v>0.01800925925925926</v>
      </c>
      <c r="F8" s="46">
        <f>IF(A8="","",VLOOKUP(A8,Entrants!$B$4:$I$105,8))</f>
        <v>0.0062499999999999995</v>
      </c>
      <c r="G8" s="46">
        <f t="shared" si="0"/>
        <v>0.011759259259259261</v>
      </c>
      <c r="H8" s="10"/>
      <c r="I8" s="8">
        <v>4</v>
      </c>
      <c r="J8" s="43" t="s">
        <v>101</v>
      </c>
      <c r="K8" s="46">
        <v>0.018506944444444444</v>
      </c>
      <c r="L8" s="46">
        <v>0.008217592592592594</v>
      </c>
      <c r="M8" s="46">
        <v>0.01028935185185185</v>
      </c>
    </row>
    <row r="9" spans="1:13" ht="15" customHeight="1">
      <c r="A9" s="44">
        <v>13</v>
      </c>
      <c r="B9" s="44" t="str">
        <f>IF(A9="","",VLOOKUP(A9,Entrants!$B$4:$D$105,3))</f>
        <v>HT</v>
      </c>
      <c r="C9" s="44">
        <v>5</v>
      </c>
      <c r="D9" s="43" t="str">
        <f>IF(A9="","",VLOOKUP(A9,Entrants!$B$4:$D$105,2))</f>
        <v>Coultate, Louise</v>
      </c>
      <c r="E9" s="46">
        <v>0.018125</v>
      </c>
      <c r="F9" s="46">
        <f>IF(A9="","",VLOOKUP(A9,Entrants!$B$4:$I$105,8))</f>
        <v>0.0037037037037037034</v>
      </c>
      <c r="G9" s="46">
        <f t="shared" si="0"/>
        <v>0.014421296296296295</v>
      </c>
      <c r="H9" s="10"/>
      <c r="I9" s="8">
        <v>5</v>
      </c>
      <c r="J9" s="48" t="s">
        <v>147</v>
      </c>
      <c r="K9" s="9">
        <v>0.01832175925925926</v>
      </c>
      <c r="L9" s="9">
        <v>0.007986111111111112</v>
      </c>
      <c r="M9" s="9">
        <v>0.010335648148148148</v>
      </c>
    </row>
    <row r="10" spans="1:13" ht="15" customHeight="1">
      <c r="A10" s="44">
        <v>1</v>
      </c>
      <c r="B10" s="44" t="str">
        <f>IF(A10="","",VLOOKUP(A10,Entrants!$B$4:$D$105,3))</f>
        <v>MP</v>
      </c>
      <c r="C10" s="44">
        <v>6</v>
      </c>
      <c r="D10" s="43" t="str">
        <f>IF(A10="","",VLOOKUP(A10,Entrants!$B$4:$D$105,2))</f>
        <v>Barkley, Robby</v>
      </c>
      <c r="E10" s="46">
        <v>0.018229166666666668</v>
      </c>
      <c r="F10" s="46">
        <f>IF(A10="","",VLOOKUP(A10,Entrants!$B$4:$I$105,8))</f>
        <v>0.007754629629629629</v>
      </c>
      <c r="G10" s="46">
        <f t="shared" si="0"/>
        <v>0.01047453703703704</v>
      </c>
      <c r="H10" s="10"/>
      <c r="I10" s="8">
        <v>6</v>
      </c>
      <c r="J10" s="43" t="s">
        <v>145</v>
      </c>
      <c r="K10" s="46">
        <v>0.018449074074074073</v>
      </c>
      <c r="L10" s="46">
        <v>0.008101851851851851</v>
      </c>
      <c r="M10" s="46">
        <v>0.010347222222222221</v>
      </c>
    </row>
    <row r="11" spans="1:13" ht="15" customHeight="1">
      <c r="A11" s="44">
        <v>28</v>
      </c>
      <c r="B11" s="44" t="str">
        <f>IF(A11="","",VLOOKUP(A11,Entrants!$B$4:$D$105,3))</f>
        <v>FS</v>
      </c>
      <c r="C11" s="44">
        <v>7</v>
      </c>
      <c r="D11" s="43" t="str">
        <f>IF(A11="","",VLOOKUP(A11,Entrants!$B$4:$D$105,2))</f>
        <v>French, Steven</v>
      </c>
      <c r="E11" s="46">
        <v>0.018252314814814815</v>
      </c>
      <c r="F11" s="46">
        <f>IF(A11="","",VLOOKUP(A11,Entrants!$B$4:$I$105,8))</f>
        <v>0.007291666666666666</v>
      </c>
      <c r="G11" s="46">
        <f t="shared" si="0"/>
        <v>0.01096064814814815</v>
      </c>
      <c r="H11" s="10"/>
      <c r="I11" s="8">
        <v>7</v>
      </c>
      <c r="J11" s="10" t="s">
        <v>138</v>
      </c>
      <c r="K11" s="9">
        <v>0.018472222222222223</v>
      </c>
      <c r="L11" s="9">
        <v>0.008101851851851851</v>
      </c>
      <c r="M11" s="9">
        <v>0.010370370370370372</v>
      </c>
    </row>
    <row r="12" spans="1:13" ht="15" customHeight="1">
      <c r="A12" s="44">
        <v>52</v>
      </c>
      <c r="B12" s="44" t="str">
        <f>IF(A12="","",VLOOKUP(A12,Entrants!$B$4:$D$105,3))</f>
        <v>FS</v>
      </c>
      <c r="C12" s="44">
        <v>8</v>
      </c>
      <c r="D12" s="43" t="str">
        <f>IF(A12="","",VLOOKUP(A12,Entrants!$B$4:$D$105,2))</f>
        <v>Maylia, Peter</v>
      </c>
      <c r="E12" s="46">
        <v>0.018252314814814815</v>
      </c>
      <c r="F12" s="46">
        <f>IF(A12="","",VLOOKUP(A12,Entrants!$B$4:$I$105,8))</f>
        <v>0.004861111111111111</v>
      </c>
      <c r="G12" s="46">
        <f t="shared" si="0"/>
        <v>0.013391203703703704</v>
      </c>
      <c r="H12" s="10"/>
      <c r="I12" s="8">
        <v>8</v>
      </c>
      <c r="J12" s="48" t="s">
        <v>84</v>
      </c>
      <c r="K12" s="9">
        <v>0.018229166666666668</v>
      </c>
      <c r="L12" s="9">
        <v>0.007754629629629629</v>
      </c>
      <c r="M12" s="9">
        <v>0.01047453703703704</v>
      </c>
    </row>
    <row r="13" spans="1:13" ht="15" customHeight="1">
      <c r="A13" s="44">
        <v>65</v>
      </c>
      <c r="B13" s="44" t="str">
        <f>IF(A13="","",VLOOKUP(A13,Entrants!$B$4:$D$105,3))</f>
        <v>CA</v>
      </c>
      <c r="C13" s="44">
        <v>9</v>
      </c>
      <c r="D13" s="43" t="str">
        <f>IF(A13="","",VLOOKUP(A13,Entrants!$B$4:$D$105,2))</f>
        <v>Rochester, Sue</v>
      </c>
      <c r="E13" s="46">
        <v>0.018275462962962962</v>
      </c>
      <c r="F13" s="46">
        <f>IF(A13="","",VLOOKUP(A13,Entrants!$B$4:$I$105,8))</f>
        <v>0.0010416666666666667</v>
      </c>
      <c r="G13" s="46">
        <f t="shared" si="0"/>
        <v>0.017233796296296296</v>
      </c>
      <c r="H13" s="10"/>
      <c r="I13" s="8">
        <v>9</v>
      </c>
      <c r="J13" s="43" t="s">
        <v>140</v>
      </c>
      <c r="K13" s="46">
        <v>0.01875</v>
      </c>
      <c r="L13" s="46">
        <v>0.008217592592592594</v>
      </c>
      <c r="M13" s="46">
        <v>0.010532407407407405</v>
      </c>
    </row>
    <row r="14" spans="1:13" ht="15" customHeight="1">
      <c r="A14" s="44">
        <v>77</v>
      </c>
      <c r="B14" s="44" t="str">
        <f>IF(A14="","",VLOOKUP(A14,Entrants!$B$4:$D$105,3))</f>
        <v>LL</v>
      </c>
      <c r="C14" s="44">
        <v>10</v>
      </c>
      <c r="D14" s="43" t="str">
        <f>IF(A14="","",VLOOKUP(A14,Entrants!$B$4:$D$105,2))</f>
        <v>Storey, Calum</v>
      </c>
      <c r="E14" s="46">
        <v>0.01832175925925926</v>
      </c>
      <c r="F14" s="46">
        <f>IF(A14="","",VLOOKUP(A14,Entrants!$B$4:$I$105,8))</f>
        <v>0.007986111111111112</v>
      </c>
      <c r="G14" s="46">
        <f t="shared" si="0"/>
        <v>0.010335648148148148</v>
      </c>
      <c r="H14" s="10"/>
      <c r="I14" s="8">
        <v>10</v>
      </c>
      <c r="J14" s="43" t="s">
        <v>99</v>
      </c>
      <c r="K14" s="46">
        <v>0.019016203703703705</v>
      </c>
      <c r="L14" s="46">
        <v>0.008449074074074074</v>
      </c>
      <c r="M14" s="46">
        <v>0.010567129629629631</v>
      </c>
    </row>
    <row r="15" spans="1:13" ht="15" customHeight="1">
      <c r="A15" s="44">
        <v>75</v>
      </c>
      <c r="B15" s="44" t="str">
        <f>IF(A15="","",VLOOKUP(A15,Entrants!$B$4:$D$105,3))</f>
        <v>MP</v>
      </c>
      <c r="C15" s="44">
        <v>11</v>
      </c>
      <c r="D15" s="43" t="str">
        <f>IF(A15="","",VLOOKUP(A15,Entrants!$B$4:$D$105,2))</f>
        <v>Stewart, Claire</v>
      </c>
      <c r="E15" s="46">
        <v>0.018333333333333333</v>
      </c>
      <c r="F15" s="46">
        <f>IF(A15="","",VLOOKUP(A15,Entrants!$B$4:$I$105,8))</f>
        <v>0.002777777777777778</v>
      </c>
      <c r="G15" s="46">
        <f t="shared" si="0"/>
        <v>0.015555555555555555</v>
      </c>
      <c r="H15" s="10"/>
      <c r="I15" s="8">
        <v>11</v>
      </c>
      <c r="J15" s="48" t="s">
        <v>152</v>
      </c>
      <c r="K15" s="9">
        <v>0.018900462962962963</v>
      </c>
      <c r="L15" s="9">
        <v>0.007986111111111112</v>
      </c>
      <c r="M15" s="9">
        <v>0.01091435185185185</v>
      </c>
    </row>
    <row r="16" spans="1:13" ht="15" customHeight="1">
      <c r="A16" s="44">
        <v>79</v>
      </c>
      <c r="B16" s="44" t="str">
        <f>IF(A16="","",VLOOKUP(A16,Entrants!$B$4:$D$105,3))</f>
        <v>AD</v>
      </c>
      <c r="C16" s="44">
        <v>12</v>
      </c>
      <c r="D16" s="43" t="str">
        <f>IF(A16="","",VLOOKUP(A16,Entrants!$B$4:$D$105,2))</f>
        <v>Walker, Steve</v>
      </c>
      <c r="E16" s="46">
        <v>0.018379629629629628</v>
      </c>
      <c r="F16" s="46">
        <f>IF(A16="","",VLOOKUP(A16,Entrants!$B$4:$I$105,8))</f>
        <v>0.006018518518518518</v>
      </c>
      <c r="G16" s="46">
        <f t="shared" si="0"/>
        <v>0.012361111111111111</v>
      </c>
      <c r="H16" s="10"/>
      <c r="I16" s="8">
        <v>12</v>
      </c>
      <c r="J16" s="43" t="s">
        <v>105</v>
      </c>
      <c r="K16" s="46">
        <v>0.018252314814814815</v>
      </c>
      <c r="L16" s="46">
        <v>0.007291666666666666</v>
      </c>
      <c r="M16" s="46">
        <v>0.01096064814814815</v>
      </c>
    </row>
    <row r="17" spans="1:13" ht="15" customHeight="1">
      <c r="A17" s="44">
        <v>53</v>
      </c>
      <c r="B17" s="44" t="str">
        <f>IF(A17="","",VLOOKUP(A17,Entrants!$B$4:$D$105,3))</f>
        <v>MM</v>
      </c>
      <c r="C17" s="44">
        <v>13</v>
      </c>
      <c r="D17" s="43" t="str">
        <f>IF(A17="","",VLOOKUP(A17,Entrants!$B$4:$D$105,2))</f>
        <v>McCabe, Terry</v>
      </c>
      <c r="E17" s="46">
        <v>0.018414351851851852</v>
      </c>
      <c r="F17" s="46">
        <f>IF(A17="","",VLOOKUP(A17,Entrants!$B$4:$I$105,8))</f>
        <v>0.00636574074074074</v>
      </c>
      <c r="G17" s="46">
        <f t="shared" si="0"/>
        <v>0.01204861111111111</v>
      </c>
      <c r="H17" s="10"/>
      <c r="I17" s="8">
        <v>13</v>
      </c>
      <c r="J17" s="43" t="s">
        <v>86</v>
      </c>
      <c r="K17" s="46">
        <v>0.01877314814814815</v>
      </c>
      <c r="L17" s="46">
        <v>0.007754629629629629</v>
      </c>
      <c r="M17" s="46">
        <v>0.011018518518518521</v>
      </c>
    </row>
    <row r="18" spans="1:13" ht="15" customHeight="1">
      <c r="A18" s="44">
        <v>9</v>
      </c>
      <c r="B18" s="44" t="str">
        <f>IF(A18="","",VLOOKUP(A18,Entrants!$B$4:$D$105,3))</f>
        <v>F2F</v>
      </c>
      <c r="C18" s="44">
        <v>14</v>
      </c>
      <c r="D18" s="43" t="str">
        <f>IF(A18="","",VLOOKUP(A18,Entrants!$B$4:$D$105,2))</f>
        <v>Calverley, Claire</v>
      </c>
      <c r="E18" s="46">
        <v>0.018425925925925925</v>
      </c>
      <c r="F18" s="46">
        <f>IF(A18="","",VLOOKUP(A18,Entrants!$B$4:$I$105,8))</f>
        <v>0.005555555555555556</v>
      </c>
      <c r="G18" s="46">
        <f t="shared" si="0"/>
        <v>0.012870370370370369</v>
      </c>
      <c r="H18" s="10"/>
      <c r="I18" s="8">
        <v>14</v>
      </c>
      <c r="J18" s="43" t="s">
        <v>98</v>
      </c>
      <c r="K18" s="46">
        <v>0.018541666666666668</v>
      </c>
      <c r="L18" s="46">
        <v>0.007407407407407407</v>
      </c>
      <c r="M18" s="46">
        <v>0.01113425925925926</v>
      </c>
    </row>
    <row r="19" spans="1:13" ht="15" customHeight="1">
      <c r="A19" s="44">
        <v>74</v>
      </c>
      <c r="B19" s="44" t="str">
        <f>IF(A19="","",VLOOKUP(A19,Entrants!$B$4:$D$105,3))</f>
        <v>AD</v>
      </c>
      <c r="C19" s="44">
        <v>15</v>
      </c>
      <c r="D19" s="43" t="str">
        <f>IF(A19="","",VLOOKUP(A19,Entrants!$B$4:$D$105,2))</f>
        <v>Smith, Dale</v>
      </c>
      <c r="E19" s="46">
        <v>0.018449074074074073</v>
      </c>
      <c r="F19" s="46">
        <f>IF(A19="","",VLOOKUP(A19,Entrants!$B$4:$I$105,8))</f>
        <v>0.008101851851851851</v>
      </c>
      <c r="G19" s="46">
        <f t="shared" si="0"/>
        <v>0.010347222222222221</v>
      </c>
      <c r="H19" s="10"/>
      <c r="I19" s="8">
        <v>15</v>
      </c>
      <c r="J19" s="43" t="s">
        <v>110</v>
      </c>
      <c r="K19" s="46">
        <v>0.018912037037037036</v>
      </c>
      <c r="L19" s="46">
        <v>0.007754629629629629</v>
      </c>
      <c r="M19" s="46">
        <v>0.011157407407407408</v>
      </c>
    </row>
    <row r="20" spans="1:13" ht="15" customHeight="1">
      <c r="A20" s="44">
        <v>39</v>
      </c>
      <c r="B20" s="44" t="str">
        <f>IF(A20="","",VLOOKUP(A20,Entrants!$B$4:$D$105,3))</f>
        <v>RR</v>
      </c>
      <c r="C20" s="44">
        <v>16</v>
      </c>
      <c r="D20" s="43" t="str">
        <f>IF(A20="","",VLOOKUP(A20,Entrants!$B$4:$D$105,2))</f>
        <v>Ingram, Ron</v>
      </c>
      <c r="E20" s="46">
        <v>0.018460648148148146</v>
      </c>
      <c r="F20" s="46">
        <f>IF(A20="","",VLOOKUP(A20,Entrants!$B$4:$I$105,8))</f>
        <v>0.004976851851851852</v>
      </c>
      <c r="G20" s="46">
        <f t="shared" si="0"/>
        <v>0.013483796296296294</v>
      </c>
      <c r="H20" s="10"/>
      <c r="I20" s="8">
        <v>16</v>
      </c>
      <c r="J20" s="43" t="s">
        <v>146</v>
      </c>
      <c r="K20" s="46">
        <v>0.019270833333333334</v>
      </c>
      <c r="L20" s="46">
        <v>0.008101851851851851</v>
      </c>
      <c r="M20" s="46">
        <v>0.011168981481481483</v>
      </c>
    </row>
    <row r="21" spans="1:13" ht="15" customHeight="1">
      <c r="A21" s="44">
        <v>64</v>
      </c>
      <c r="B21" s="44" t="str">
        <f>IF(A21="","",VLOOKUP(A21,Entrants!$B$4:$D$105,3))</f>
        <v>AD</v>
      </c>
      <c r="C21" s="44">
        <v>17</v>
      </c>
      <c r="D21" s="43" t="str">
        <f>IF(A21="","",VLOOKUP(A21,Entrants!$B$4:$D$105,2))</f>
        <v>Robinson, Adam</v>
      </c>
      <c r="E21" s="46">
        <v>0.018472222222222223</v>
      </c>
      <c r="F21" s="46">
        <f>IF(A21="","",VLOOKUP(A21,Entrants!$B$4:$I$105,8))</f>
        <v>0.008101851851851851</v>
      </c>
      <c r="G21" s="46">
        <f t="shared" si="0"/>
        <v>0.010370370370370372</v>
      </c>
      <c r="H21" s="10"/>
      <c r="I21" s="8">
        <v>17</v>
      </c>
      <c r="J21" s="43" t="s">
        <v>115</v>
      </c>
      <c r="K21" s="46">
        <v>0.019872685185185184</v>
      </c>
      <c r="L21" s="46">
        <v>0.008449074074074074</v>
      </c>
      <c r="M21" s="46">
        <v>0.01142361111111111</v>
      </c>
    </row>
    <row r="22" spans="1:13" ht="15" customHeight="1">
      <c r="A22" s="44">
        <v>63</v>
      </c>
      <c r="B22" s="44" t="str">
        <f>IF(A22="","",VLOOKUP(A22,Entrants!$B$4:$D$105,3))</f>
        <v>AD</v>
      </c>
      <c r="C22" s="44">
        <v>18</v>
      </c>
      <c r="D22" s="43" t="str">
        <f>IF(A22="","",VLOOKUP(A22,Entrants!$B$4:$D$105,2))</f>
        <v>Roberts, Dave</v>
      </c>
      <c r="E22" s="46">
        <v>0.018483796296296297</v>
      </c>
      <c r="F22" s="46">
        <f>IF(A22="","",VLOOKUP(A22,Entrants!$B$4:$I$105,8))</f>
        <v>0.0061342592592592594</v>
      </c>
      <c r="G22" s="46">
        <f t="shared" si="0"/>
        <v>0.012349537037037037</v>
      </c>
      <c r="H22" s="10"/>
      <c r="I22" s="8">
        <v>18</v>
      </c>
      <c r="J22" s="43" t="s">
        <v>108</v>
      </c>
      <c r="K22" s="46">
        <v>0.018738425925925926</v>
      </c>
      <c r="L22" s="46">
        <v>0.007291666666666666</v>
      </c>
      <c r="M22" s="46">
        <v>0.01144675925925926</v>
      </c>
    </row>
    <row r="23" spans="1:13" ht="15" customHeight="1">
      <c r="A23" s="44">
        <v>72</v>
      </c>
      <c r="B23" s="44" t="str">
        <f>IF(A23="","",VLOOKUP(A23,Entrants!$B$4:$D$105,3))</f>
        <v>TB</v>
      </c>
      <c r="C23" s="44">
        <v>19</v>
      </c>
      <c r="D23" s="43" t="str">
        <f>IF(A23="","",VLOOKUP(A23,Entrants!$B$4:$D$105,2))</f>
        <v>Singleton, Karen</v>
      </c>
      <c r="E23" s="46">
        <v>0.01849537037037037</v>
      </c>
      <c r="F23" s="46">
        <f>IF(A23="","",VLOOKUP(A23,Entrants!$B$4:$I$105,8))</f>
        <v>0.005208333333333333</v>
      </c>
      <c r="G23" s="46">
        <f t="shared" si="0"/>
        <v>0.013287037037037038</v>
      </c>
      <c r="H23" s="10"/>
      <c r="I23" s="8">
        <v>19</v>
      </c>
      <c r="J23" s="48" t="s">
        <v>92</v>
      </c>
      <c r="K23" s="9">
        <v>0.01875</v>
      </c>
      <c r="L23" s="9">
        <v>0.007175925925925926</v>
      </c>
      <c r="M23" s="9">
        <v>0.011574074074074073</v>
      </c>
    </row>
    <row r="24" spans="1:13" ht="15" customHeight="1">
      <c r="A24" s="44">
        <v>24</v>
      </c>
      <c r="B24" s="44" t="str">
        <f>IF(A24="","",VLOOKUP(A24,Entrants!$B$4:$D$105,3))</f>
        <v>LL</v>
      </c>
      <c r="C24" s="44">
        <v>20</v>
      </c>
      <c r="D24" s="43" t="str">
        <f>IF(A24="","",VLOOKUP(A24,Entrants!$B$4:$D$105,2))</f>
        <v>Dungworth, Joseph</v>
      </c>
      <c r="E24" s="46">
        <v>0.018506944444444444</v>
      </c>
      <c r="F24" s="46">
        <f>IF(A24="","",VLOOKUP(A24,Entrants!$B$4:$I$105,8))</f>
        <v>0.008217592592592594</v>
      </c>
      <c r="G24" s="46">
        <f t="shared" si="0"/>
        <v>0.01028935185185185</v>
      </c>
      <c r="H24" s="10"/>
      <c r="I24" s="8">
        <v>20</v>
      </c>
      <c r="J24" s="43" t="s">
        <v>135</v>
      </c>
      <c r="K24" s="46">
        <v>0.019074074074074073</v>
      </c>
      <c r="L24" s="46">
        <v>0.007407407407407407</v>
      </c>
      <c r="M24" s="46">
        <v>0.011666666666666665</v>
      </c>
    </row>
    <row r="25" spans="1:13" ht="15" customHeight="1">
      <c r="A25" s="44">
        <v>83</v>
      </c>
      <c r="B25" s="44" t="str">
        <f>IF(A25="","",VLOOKUP(A25,Entrants!$B$4:$D$105,3))</f>
        <v>HT</v>
      </c>
      <c r="C25" s="44">
        <v>21</v>
      </c>
      <c r="D25" s="43" t="str">
        <f>IF(A25="","",VLOOKUP(A25,Entrants!$B$4:$D$105,2))</f>
        <v>Young, Cath</v>
      </c>
      <c r="E25" s="46">
        <v>0.01851851851851852</v>
      </c>
      <c r="F25" s="46">
        <f>IF(A25="","",VLOOKUP(A25,Entrants!$B$4:$I$105,8))</f>
        <v>0.005555555555555556</v>
      </c>
      <c r="G25" s="46">
        <f t="shared" si="0"/>
        <v>0.012962962962962964</v>
      </c>
      <c r="H25" s="10"/>
      <c r="I25" s="8">
        <v>21</v>
      </c>
      <c r="J25" s="43" t="s">
        <v>143</v>
      </c>
      <c r="K25" s="46">
        <v>0.01800925925925926</v>
      </c>
      <c r="L25" s="46">
        <v>0.0062499999999999995</v>
      </c>
      <c r="M25" s="46">
        <v>0.011759259259259261</v>
      </c>
    </row>
    <row r="26" spans="1:13" ht="15" customHeight="1">
      <c r="A26" s="44">
        <v>6</v>
      </c>
      <c r="B26" s="44" t="str">
        <f>IF(A26="","",VLOOKUP(A26,Entrants!$B$4:$D$105,3))</f>
        <v>AD</v>
      </c>
      <c r="C26" s="44">
        <v>22</v>
      </c>
      <c r="D26" s="43" t="str">
        <f>IF(A26="","",VLOOKUP(A26,Entrants!$B$4:$D$105,2))</f>
        <v>Bradley, Dave</v>
      </c>
      <c r="E26" s="46">
        <v>0.018530092592592595</v>
      </c>
      <c r="F26" s="46">
        <f>IF(A26="","",VLOOKUP(A26,Entrants!$B$4:$I$105,8))</f>
        <v>0.006481481481481481</v>
      </c>
      <c r="G26" s="46">
        <f t="shared" si="0"/>
        <v>0.012048611111111114</v>
      </c>
      <c r="H26" s="10"/>
      <c r="I26" s="8">
        <v>22</v>
      </c>
      <c r="J26" s="43" t="s">
        <v>134</v>
      </c>
      <c r="K26" s="46">
        <v>0.01855324074074074</v>
      </c>
      <c r="L26" s="46">
        <v>0.006597222222222222</v>
      </c>
      <c r="M26" s="46">
        <v>0.011956018518518519</v>
      </c>
    </row>
    <row r="27" spans="1:13" ht="15" customHeight="1">
      <c r="A27" s="44">
        <v>80</v>
      </c>
      <c r="B27" s="44" t="str">
        <f>IF(A27="","",VLOOKUP(A27,Entrants!$B$4:$D$105,3))</f>
        <v>GT</v>
      </c>
      <c r="C27" s="44">
        <v>23</v>
      </c>
      <c r="D27" s="43" t="str">
        <f>IF(A27="","",VLOOKUP(A27,Entrants!$B$4:$D$105,2))</f>
        <v>Wallace, Diane</v>
      </c>
      <c r="E27" s="46">
        <v>0.018530092592592595</v>
      </c>
      <c r="F27" s="46">
        <f>IF(A27="","",VLOOKUP(A27,Entrants!$B$4:$I$105,8))</f>
        <v>0.002893518518518519</v>
      </c>
      <c r="G27" s="46">
        <f t="shared" si="0"/>
        <v>0.015636574074074077</v>
      </c>
      <c r="H27" s="10"/>
      <c r="I27" s="8">
        <v>23</v>
      </c>
      <c r="J27" s="43" t="s">
        <v>129</v>
      </c>
      <c r="K27" s="46">
        <v>0.018414351851851852</v>
      </c>
      <c r="L27" s="46">
        <v>0.00636574074074074</v>
      </c>
      <c r="M27" s="46">
        <v>0.01204861111111111</v>
      </c>
    </row>
    <row r="28" spans="1:13" ht="15" customHeight="1">
      <c r="A28" s="44">
        <v>20</v>
      </c>
      <c r="B28" s="44" t="str">
        <f>IF(A28="","",VLOOKUP(A28,Entrants!$B$4:$D$105,3))</f>
        <v>FS</v>
      </c>
      <c r="C28" s="44">
        <v>24</v>
      </c>
      <c r="D28" s="43" t="str">
        <f>IF(A28="","",VLOOKUP(A28,Entrants!$B$4:$D$105,2))</f>
        <v>Dobby, Steve</v>
      </c>
      <c r="E28" s="46">
        <v>0.018541666666666668</v>
      </c>
      <c r="F28" s="46">
        <f>IF(A28="","",VLOOKUP(A28,Entrants!$B$4:$I$105,8))</f>
        <v>0.007407407407407407</v>
      </c>
      <c r="G28" s="46">
        <f t="shared" si="0"/>
        <v>0.01113425925925926</v>
      </c>
      <c r="H28" s="10"/>
      <c r="I28" s="8">
        <v>24</v>
      </c>
      <c r="J28" s="48" t="s">
        <v>88</v>
      </c>
      <c r="K28" s="9">
        <v>0.018530092592592595</v>
      </c>
      <c r="L28" s="9">
        <v>0.006481481481481481</v>
      </c>
      <c r="M28" s="9">
        <v>0.012048611111111114</v>
      </c>
    </row>
    <row r="29" spans="1:13" ht="15" customHeight="1">
      <c r="A29" s="44">
        <v>46</v>
      </c>
      <c r="B29" s="44" t="str">
        <f>IF(A29="","",VLOOKUP(A29,Entrants!$B$4:$D$105,3))</f>
        <v>CA</v>
      </c>
      <c r="C29" s="44">
        <v>25</v>
      </c>
      <c r="D29" s="43" t="str">
        <f>IF(A29="","",VLOOKUP(A29,Entrants!$B$4:$D$105,2))</f>
        <v>Lemin, Julie</v>
      </c>
      <c r="E29" s="46">
        <v>0.018541666666666668</v>
      </c>
      <c r="F29" s="46">
        <f>IF(A29="","",VLOOKUP(A29,Entrants!$B$4:$I$105,8))</f>
        <v>0.0061342592592592594</v>
      </c>
      <c r="G29" s="46">
        <f t="shared" si="0"/>
        <v>0.012407407407407409</v>
      </c>
      <c r="H29" s="10"/>
      <c r="I29" s="8">
        <v>25</v>
      </c>
      <c r="J29" s="43" t="s">
        <v>91</v>
      </c>
      <c r="K29" s="46">
        <v>0.018819444444444448</v>
      </c>
      <c r="L29" s="46">
        <v>0.006712962962962962</v>
      </c>
      <c r="M29" s="46">
        <v>0.012106481481481485</v>
      </c>
    </row>
    <row r="30" spans="1:13" ht="15" customHeight="1">
      <c r="A30" s="44">
        <v>59</v>
      </c>
      <c r="B30" s="44" t="str">
        <f>IF(A30="","",VLOOKUP(A30,Entrants!$B$4:$D$105,3))</f>
        <v>TB</v>
      </c>
      <c r="C30" s="44">
        <v>26</v>
      </c>
      <c r="D30" s="43" t="str">
        <f>IF(A30="","",VLOOKUP(A30,Entrants!$B$4:$D$105,2))</f>
        <v>Ponton, Mark</v>
      </c>
      <c r="E30" s="46">
        <v>0.01855324074074074</v>
      </c>
      <c r="F30" s="46">
        <f>IF(A30="","",VLOOKUP(A30,Entrants!$B$4:$I$105,8))</f>
        <v>0.006597222222222222</v>
      </c>
      <c r="G30" s="46">
        <f t="shared" si="0"/>
        <v>0.011956018518518519</v>
      </c>
      <c r="H30" s="10"/>
      <c r="I30" s="8">
        <v>26</v>
      </c>
      <c r="J30" s="43" t="s">
        <v>103</v>
      </c>
      <c r="K30" s="46">
        <v>0.018564814814814815</v>
      </c>
      <c r="L30" s="46">
        <v>0.0062499999999999995</v>
      </c>
      <c r="M30" s="46">
        <v>0.012314814814814817</v>
      </c>
    </row>
    <row r="31" spans="1:13" ht="15" customHeight="1">
      <c r="A31" s="44">
        <v>41</v>
      </c>
      <c r="B31" s="44" t="str">
        <f>IF(A31="","",VLOOKUP(A31,Entrants!$B$4:$D$105,3))</f>
        <v>LL</v>
      </c>
      <c r="C31" s="44">
        <v>27</v>
      </c>
      <c r="D31" s="43" t="str">
        <f>IF(A31="","",VLOOKUP(A31,Entrants!$B$4:$D$105,2))</f>
        <v>Jansen, Jake</v>
      </c>
      <c r="E31" s="46">
        <v>0.018564814814814815</v>
      </c>
      <c r="F31" s="46">
        <f>IF(A31="","",VLOOKUP(A31,Entrants!$B$4:$I$105,8))</f>
        <v>0.008796296296296297</v>
      </c>
      <c r="G31" s="46">
        <f t="shared" si="0"/>
        <v>0.009768518518518518</v>
      </c>
      <c r="H31" s="10"/>
      <c r="I31" s="8">
        <v>27</v>
      </c>
      <c r="J31" s="43" t="s">
        <v>130</v>
      </c>
      <c r="K31" s="46">
        <v>0.018587962962962962</v>
      </c>
      <c r="L31" s="46">
        <v>0.0062499999999999995</v>
      </c>
      <c r="M31" s="46">
        <v>0.012337962962962964</v>
      </c>
    </row>
    <row r="32" spans="1:13" ht="15" customHeight="1">
      <c r="A32" s="44">
        <v>26</v>
      </c>
      <c r="B32" s="44" t="str">
        <f>IF(A32="","",VLOOKUP(A32,Entrants!$B$4:$D$105,3))</f>
        <v>MP</v>
      </c>
      <c r="C32" s="44">
        <v>28</v>
      </c>
      <c r="D32" s="43" t="str">
        <f>IF(A32="","",VLOOKUP(A32,Entrants!$B$4:$D$105,2))</f>
        <v>Freeman, Kevin</v>
      </c>
      <c r="E32" s="46">
        <v>0.018564814814814815</v>
      </c>
      <c r="F32" s="46">
        <f>IF(A32="","",VLOOKUP(A32,Entrants!$B$4:$I$105,8))</f>
        <v>0.0062499999999999995</v>
      </c>
      <c r="G32" s="46">
        <f t="shared" si="0"/>
        <v>0.012314814814814817</v>
      </c>
      <c r="H32" s="10"/>
      <c r="I32" s="8">
        <v>28</v>
      </c>
      <c r="J32" s="43" t="s">
        <v>137</v>
      </c>
      <c r="K32" s="46">
        <v>0.018483796296296297</v>
      </c>
      <c r="L32" s="46">
        <v>0.0061342592592592594</v>
      </c>
      <c r="M32" s="46">
        <v>0.012349537037037037</v>
      </c>
    </row>
    <row r="33" spans="1:13" ht="15" customHeight="1">
      <c r="A33" s="44">
        <v>25</v>
      </c>
      <c r="B33" s="44" t="str">
        <f>IF(A33="","",VLOOKUP(A33,Entrants!$B$4:$D$105,3))</f>
        <v>CA</v>
      </c>
      <c r="C33" s="44">
        <v>29</v>
      </c>
      <c r="D33" s="43" t="str">
        <f>IF(A33="","",VLOOKUP(A33,Entrants!$B$4:$D$105,2))</f>
        <v>Freeman, Emma</v>
      </c>
      <c r="E33" s="46">
        <v>0.01857638888888889</v>
      </c>
      <c r="F33" s="46">
        <f>IF(A33="","",VLOOKUP(A33,Entrants!$B$4:$I$105,8))</f>
        <v>0.0042824074074074075</v>
      </c>
      <c r="G33" s="46">
        <f t="shared" si="0"/>
        <v>0.01429398148148148</v>
      </c>
      <c r="H33" s="10"/>
      <c r="I33" s="8">
        <v>29</v>
      </c>
      <c r="J33" s="43" t="s">
        <v>149</v>
      </c>
      <c r="K33" s="46">
        <v>0.018379629629629628</v>
      </c>
      <c r="L33" s="46">
        <v>0.006018518518518518</v>
      </c>
      <c r="M33" s="46">
        <v>0.012361111111111111</v>
      </c>
    </row>
    <row r="34" spans="1:13" ht="15" customHeight="1">
      <c r="A34" s="44">
        <v>54</v>
      </c>
      <c r="B34" s="44" t="str">
        <f>IF(A34="","",VLOOKUP(A34,Entrants!$B$4:$D$105,3))</f>
        <v>MM</v>
      </c>
      <c r="C34" s="44">
        <v>30</v>
      </c>
      <c r="D34" s="43" t="str">
        <f>IF(A34="","",VLOOKUP(A34,Entrants!$B$4:$D$105,2))</f>
        <v>Morris, Helen</v>
      </c>
      <c r="E34" s="46">
        <v>0.018587962962962962</v>
      </c>
      <c r="F34" s="46">
        <f>IF(A34="","",VLOOKUP(A34,Entrants!$B$4:$I$105,8))</f>
        <v>0.0062499999999999995</v>
      </c>
      <c r="G34" s="46">
        <f t="shared" si="0"/>
        <v>0.012337962962962964</v>
      </c>
      <c r="H34" s="10"/>
      <c r="I34" s="8">
        <v>30</v>
      </c>
      <c r="J34" s="43" t="s">
        <v>122</v>
      </c>
      <c r="K34" s="46">
        <v>0.018541666666666668</v>
      </c>
      <c r="L34" s="46">
        <v>0.0061342592592592594</v>
      </c>
      <c r="M34" s="46">
        <v>0.012407407407407409</v>
      </c>
    </row>
    <row r="35" spans="1:13" ht="15" customHeight="1">
      <c r="A35" s="44">
        <v>16</v>
      </c>
      <c r="B35" s="44" t="str">
        <f>IF(A35="","",VLOOKUP(A35,Entrants!$B$4:$D$105,3))</f>
        <v>RD</v>
      </c>
      <c r="C35" s="44">
        <v>31</v>
      </c>
      <c r="D35" s="43" t="str">
        <f>IF(A35="","",VLOOKUP(A35,Entrants!$B$4:$D$105,2))</f>
        <v>Craddock, Ann</v>
      </c>
      <c r="E35" s="46">
        <v>0.018622685185185183</v>
      </c>
      <c r="F35" s="46">
        <f>IF(A35="","",VLOOKUP(A35,Entrants!$B$4:$I$105,8))</f>
        <v>0.003356481481481481</v>
      </c>
      <c r="G35" s="46">
        <f t="shared" si="0"/>
        <v>0.015266203703703702</v>
      </c>
      <c r="H35" s="10"/>
      <c r="I35" s="8">
        <v>31</v>
      </c>
      <c r="J35" s="43" t="s">
        <v>161</v>
      </c>
      <c r="K35" s="46">
        <v>0.018425925925925925</v>
      </c>
      <c r="L35" s="46">
        <v>0.005555555555555556</v>
      </c>
      <c r="M35" s="46">
        <v>0.012870370370370369</v>
      </c>
    </row>
    <row r="36" spans="1:13" ht="15" customHeight="1">
      <c r="A36" s="44">
        <v>84</v>
      </c>
      <c r="B36" s="44" t="str">
        <f>IF(A36="","",VLOOKUP(A36,Entrants!$B$4:$D$105,3))</f>
        <v>HT</v>
      </c>
      <c r="C36" s="44">
        <v>32</v>
      </c>
      <c r="D36" s="43" t="str">
        <f>IF(A36="","",VLOOKUP(A36,Entrants!$B$4:$D$105,2))</f>
        <v>Young, James</v>
      </c>
      <c r="E36" s="46">
        <v>0.018680555555555554</v>
      </c>
      <c r="F36" s="46">
        <f>IF(A36="","",VLOOKUP(A36,Entrants!$B$4:$I$105,8))</f>
        <v>0.008680555555555556</v>
      </c>
      <c r="G36" s="46">
        <f t="shared" si="0"/>
        <v>0.009999999999999998</v>
      </c>
      <c r="H36" s="10"/>
      <c r="I36" s="8">
        <v>32</v>
      </c>
      <c r="J36" s="43" t="s">
        <v>153</v>
      </c>
      <c r="K36" s="46">
        <v>0.01851851851851852</v>
      </c>
      <c r="L36" s="46">
        <v>0.005555555555555556</v>
      </c>
      <c r="M36" s="46">
        <v>0.012962962962962964</v>
      </c>
    </row>
    <row r="37" spans="1:13" ht="15" customHeight="1">
      <c r="A37" s="44">
        <v>48</v>
      </c>
      <c r="B37" s="44" t="str">
        <f>IF(A37="","",VLOOKUP(A37,Entrants!$B$4:$D$105,3))</f>
        <v>RR</v>
      </c>
      <c r="C37" s="44">
        <v>33</v>
      </c>
      <c r="D37" s="43" t="str">
        <f>IF(A37="","",VLOOKUP(A37,Entrants!$B$4:$D$105,2))</f>
        <v>Lonsdale, Davina</v>
      </c>
      <c r="E37" s="46">
        <v>0.01871527777777778</v>
      </c>
      <c r="F37" s="46">
        <f>IF(A37="","",VLOOKUP(A37,Entrants!$B$4:$I$105,8))</f>
        <v>0.00474537037037037</v>
      </c>
      <c r="G37" s="46">
        <f aca="true" t="shared" si="1" ref="G37:G68">IF(D37="","",E37-F37)</f>
        <v>0.013969907407407408</v>
      </c>
      <c r="H37" s="10"/>
      <c r="I37" s="8">
        <v>33</v>
      </c>
      <c r="J37" s="43" t="s">
        <v>163</v>
      </c>
      <c r="K37" s="46">
        <v>0.01849537037037037</v>
      </c>
      <c r="L37" s="46">
        <v>0.005208333333333333</v>
      </c>
      <c r="M37" s="46">
        <v>0.013287037037037038</v>
      </c>
    </row>
    <row r="38" spans="1:13" ht="15" customHeight="1">
      <c r="A38" s="44">
        <v>31</v>
      </c>
      <c r="B38" s="44" t="str">
        <f>IF(A38="","",VLOOKUP(A38,Entrants!$B$4:$D$105,3))</f>
        <v>RR</v>
      </c>
      <c r="C38" s="44">
        <v>34</v>
      </c>
      <c r="D38" s="43" t="str">
        <f>IF(A38="","",VLOOKUP(A38,Entrants!$B$4:$D$105,2))</f>
        <v>Gillespie, Steve</v>
      </c>
      <c r="E38" s="46">
        <v>0.018738425925925926</v>
      </c>
      <c r="F38" s="46">
        <f>IF(A38="","",VLOOKUP(A38,Entrants!$B$4:$I$105,8))</f>
        <v>0.007291666666666666</v>
      </c>
      <c r="G38" s="46">
        <f t="shared" si="1"/>
        <v>0.01144675925925926</v>
      </c>
      <c r="H38" s="10"/>
      <c r="I38" s="8">
        <v>34</v>
      </c>
      <c r="J38" s="43" t="s">
        <v>136</v>
      </c>
      <c r="K38" s="46">
        <v>0.017430555555555557</v>
      </c>
      <c r="L38" s="46">
        <v>0.004050925925925926</v>
      </c>
      <c r="M38" s="46">
        <v>0.01337962962962963</v>
      </c>
    </row>
    <row r="39" spans="1:13" ht="15" customHeight="1">
      <c r="A39" s="44">
        <v>17</v>
      </c>
      <c r="B39" s="44">
        <f>IF(A39="","",VLOOKUP(A39,Entrants!$B$4:$D$105,3))</f>
        <v>0</v>
      </c>
      <c r="C39" s="44">
        <v>35</v>
      </c>
      <c r="D39" s="43" t="str">
        <f>IF(A39="","",VLOOKUP(A39,Entrants!$B$4:$D$105,2))</f>
        <v>Cuthbertson, Lee</v>
      </c>
      <c r="E39" s="46">
        <v>0.018738425925925926</v>
      </c>
      <c r="F39" s="46">
        <f>IF(A39="","",VLOOKUP(A39,Entrants!$B$4:$I$105,8))</f>
        <v>0.008796296296296297</v>
      </c>
      <c r="G39" s="46">
        <f t="shared" si="1"/>
        <v>0.009942129629629629</v>
      </c>
      <c r="H39" s="10"/>
      <c r="I39" s="8">
        <v>35</v>
      </c>
      <c r="J39" s="43" t="s">
        <v>128</v>
      </c>
      <c r="K39" s="46">
        <v>0.018252314814814815</v>
      </c>
      <c r="L39" s="46">
        <v>0.004861111111111111</v>
      </c>
      <c r="M39" s="46">
        <v>0.013391203703703704</v>
      </c>
    </row>
    <row r="40" spans="1:13" ht="15" customHeight="1">
      <c r="A40" s="44">
        <v>11</v>
      </c>
      <c r="B40" s="44" t="str">
        <f>IF(A40="","",VLOOKUP(A40,Entrants!$B$4:$D$105,3))</f>
        <v>RR</v>
      </c>
      <c r="C40" s="44">
        <v>36</v>
      </c>
      <c r="D40" s="43" t="str">
        <f>IF(A40="","",VLOOKUP(A40,Entrants!$B$4:$D$105,2))</f>
        <v>Christopher, Heather</v>
      </c>
      <c r="E40" s="46">
        <v>0.01875</v>
      </c>
      <c r="F40" s="46">
        <f>IF(A40="","",VLOOKUP(A40,Entrants!$B$4:$I$105,8))</f>
        <v>0.007175925925925926</v>
      </c>
      <c r="G40" s="46">
        <f t="shared" si="1"/>
        <v>0.011574074074074073</v>
      </c>
      <c r="H40" s="10"/>
      <c r="I40" s="8">
        <v>36</v>
      </c>
      <c r="J40" s="43" t="s">
        <v>85</v>
      </c>
      <c r="K40" s="46">
        <v>0.01920138888888889</v>
      </c>
      <c r="L40" s="46">
        <v>0.005787037037037038</v>
      </c>
      <c r="M40" s="46">
        <v>0.013414351851851851</v>
      </c>
    </row>
    <row r="41" spans="1:13" ht="15" customHeight="1">
      <c r="A41" s="44">
        <v>68</v>
      </c>
      <c r="B41" s="44" t="str">
        <f>IF(A41="","",VLOOKUP(A41,Entrants!$B$4:$D$105,3))</f>
        <v>F2F</v>
      </c>
      <c r="C41" s="44">
        <v>37</v>
      </c>
      <c r="D41" s="43" t="str">
        <f>IF(A41="","",VLOOKUP(A41,Entrants!$B$4:$D$105,2))</f>
        <v>Sheffer, Chris</v>
      </c>
      <c r="E41" s="46">
        <v>0.01875</v>
      </c>
      <c r="F41" s="46">
        <f>IF(A41="","",VLOOKUP(A41,Entrants!$B$4:$I$105,8))</f>
        <v>0.008217592592592594</v>
      </c>
      <c r="G41" s="46">
        <f t="shared" si="1"/>
        <v>0.010532407407407405</v>
      </c>
      <c r="H41" s="10"/>
      <c r="I41" s="8">
        <v>37</v>
      </c>
      <c r="J41" s="43" t="s">
        <v>116</v>
      </c>
      <c r="K41" s="46">
        <v>0.018460648148148146</v>
      </c>
      <c r="L41" s="46">
        <v>0.004976851851851852</v>
      </c>
      <c r="M41" s="46">
        <v>0.013483796296296294</v>
      </c>
    </row>
    <row r="42" spans="1:13" ht="15" customHeight="1">
      <c r="A42" s="44">
        <v>4</v>
      </c>
      <c r="B42" s="44" t="str">
        <f>IF(A42="","",VLOOKUP(A42,Entrants!$B$4:$D$105,3))</f>
        <v>RR</v>
      </c>
      <c r="C42" s="44">
        <v>38</v>
      </c>
      <c r="D42" s="43" t="str">
        <f>IF(A42="","",VLOOKUP(A42,Entrants!$B$4:$D$105,2))</f>
        <v>Baxter, Ian</v>
      </c>
      <c r="E42" s="46">
        <v>0.01877314814814815</v>
      </c>
      <c r="F42" s="46">
        <f>IF(A42="","",VLOOKUP(A42,Entrants!$B$4:$I$105,8))</f>
        <v>0.007754629629629629</v>
      </c>
      <c r="G42" s="46">
        <f t="shared" si="1"/>
        <v>0.011018518518518521</v>
      </c>
      <c r="H42" s="10"/>
      <c r="I42" s="8">
        <v>38</v>
      </c>
      <c r="J42" s="43" t="s">
        <v>141</v>
      </c>
      <c r="K42" s="46">
        <v>0.018935185185185183</v>
      </c>
      <c r="L42" s="46">
        <v>0.005439814814814815</v>
      </c>
      <c r="M42" s="46">
        <v>0.01349537037037037</v>
      </c>
    </row>
    <row r="43" spans="1:13" ht="15" customHeight="1">
      <c r="A43" s="44">
        <v>10</v>
      </c>
      <c r="B43" s="44" t="str">
        <f>IF(A43="","",VLOOKUP(A43,Entrants!$B$4:$D$105,3))</f>
        <v>RD</v>
      </c>
      <c r="C43" s="44">
        <v>39</v>
      </c>
      <c r="D43" s="43" t="str">
        <f>IF(A43="","",VLOOKUP(A43,Entrants!$B$4:$D$105,2))</f>
        <v>Chapman, Lindsey</v>
      </c>
      <c r="E43" s="46">
        <v>0.018819444444444448</v>
      </c>
      <c r="F43" s="46">
        <f>IF(A43="","",VLOOKUP(A43,Entrants!$B$4:$I$105,8))</f>
        <v>0.006712962962962962</v>
      </c>
      <c r="G43" s="46">
        <f t="shared" si="1"/>
        <v>0.012106481481481485</v>
      </c>
      <c r="H43" s="10"/>
      <c r="I43" s="8">
        <v>39</v>
      </c>
      <c r="J43" s="43" t="s">
        <v>124</v>
      </c>
      <c r="K43" s="46">
        <v>0.01871527777777778</v>
      </c>
      <c r="L43" s="46">
        <v>0.00474537037037037</v>
      </c>
      <c r="M43" s="46">
        <v>0.013969907407407408</v>
      </c>
    </row>
    <row r="44" spans="1:13" ht="15" customHeight="1">
      <c r="A44" s="44">
        <v>82</v>
      </c>
      <c r="B44" s="44" t="str">
        <f>IF(A44="","",VLOOKUP(A44,Entrants!$B$4:$D$105,3))</f>
        <v>LL</v>
      </c>
      <c r="C44" s="44">
        <v>40</v>
      </c>
      <c r="D44" s="43" t="str">
        <f>IF(A44="","",VLOOKUP(A44,Entrants!$B$4:$D$105,2))</f>
        <v>Woods, Joseph</v>
      </c>
      <c r="E44" s="46">
        <v>0.018900462962962963</v>
      </c>
      <c r="F44" s="46">
        <f>IF(A44="","",VLOOKUP(A44,Entrants!$B$4:$I$105,8))</f>
        <v>0.007986111111111112</v>
      </c>
      <c r="G44" s="46">
        <f t="shared" si="1"/>
        <v>0.01091435185185185</v>
      </c>
      <c r="H44" s="10"/>
      <c r="I44" s="8">
        <v>40</v>
      </c>
      <c r="J44" s="43" t="s">
        <v>155</v>
      </c>
      <c r="K44" s="46">
        <v>0.019328703703703702</v>
      </c>
      <c r="L44" s="46">
        <v>0.005208333333333333</v>
      </c>
      <c r="M44" s="46">
        <v>0.01412037037037037</v>
      </c>
    </row>
    <row r="45" spans="1:13" ht="15" customHeight="1">
      <c r="A45" s="44">
        <v>33</v>
      </c>
      <c r="B45" s="44" t="str">
        <f>IF(A45="","",VLOOKUP(A45,Entrants!$B$4:$D$105,3))</f>
        <v>CA</v>
      </c>
      <c r="C45" s="44">
        <v>41</v>
      </c>
      <c r="D45" s="43" t="str">
        <f>IF(A45="","",VLOOKUP(A45,Entrants!$B$4:$D$105,2))</f>
        <v>Hedley, Charlie</v>
      </c>
      <c r="E45" s="46">
        <v>0.018912037037037036</v>
      </c>
      <c r="F45" s="46">
        <f>IF(A45="","",VLOOKUP(A45,Entrants!$B$4:$I$105,8))</f>
        <v>0.007754629629629629</v>
      </c>
      <c r="G45" s="46">
        <f t="shared" si="1"/>
        <v>0.011157407407407408</v>
      </c>
      <c r="H45" s="10"/>
      <c r="I45" s="8">
        <v>41</v>
      </c>
      <c r="J45" s="43" t="s">
        <v>102</v>
      </c>
      <c r="K45" s="46">
        <v>0.01857638888888889</v>
      </c>
      <c r="L45" s="46">
        <v>0.0042824074074074075</v>
      </c>
      <c r="M45" s="46">
        <v>0.01429398148148148</v>
      </c>
    </row>
    <row r="46" spans="1:13" ht="15" customHeight="1">
      <c r="A46" s="44">
        <v>69</v>
      </c>
      <c r="B46" s="44" t="str">
        <f>IF(A46="","",VLOOKUP(A46,Entrants!$B$4:$D$105,3))</f>
        <v>RR</v>
      </c>
      <c r="C46" s="44">
        <v>42</v>
      </c>
      <c r="D46" s="43" t="str">
        <f>IF(A46="","",VLOOKUP(A46,Entrants!$B$4:$D$105,2))</f>
        <v>Shillinglaw, Richard</v>
      </c>
      <c r="E46" s="46">
        <v>0.018935185185185183</v>
      </c>
      <c r="F46" s="46">
        <f>IF(A46="","",VLOOKUP(A46,Entrants!$B$4:$I$105,8))</f>
        <v>0.005439814814814815</v>
      </c>
      <c r="G46" s="46">
        <f t="shared" si="1"/>
        <v>0.01349537037037037</v>
      </c>
      <c r="H46" s="10"/>
      <c r="I46" s="8">
        <v>42</v>
      </c>
      <c r="J46" s="43" t="s">
        <v>94</v>
      </c>
      <c r="K46" s="46">
        <v>0.018125</v>
      </c>
      <c r="L46" s="46">
        <v>0.0037037037037037034</v>
      </c>
      <c r="M46" s="46">
        <v>0.014421296296296295</v>
      </c>
    </row>
    <row r="47" spans="1:13" ht="15" customHeight="1">
      <c r="A47" s="44">
        <v>21</v>
      </c>
      <c r="B47" s="44" t="str">
        <f>IF(A47="","",VLOOKUP(A47,Entrants!$B$4:$D$105,3))</f>
        <v>RD</v>
      </c>
      <c r="C47" s="44">
        <v>43</v>
      </c>
      <c r="D47" s="43" t="str">
        <f>IF(A47="","",VLOOKUP(A47,Entrants!$B$4:$D$105,2))</f>
        <v>Dodd, Sam</v>
      </c>
      <c r="E47" s="46">
        <v>0.019016203703703705</v>
      </c>
      <c r="F47" s="46">
        <f>IF(A47="","",VLOOKUP(A47,Entrants!$B$4:$I$105,8))</f>
        <v>0.008449074074074074</v>
      </c>
      <c r="G47" s="46">
        <f t="shared" si="1"/>
        <v>0.010567129629629631</v>
      </c>
      <c r="H47" s="10"/>
      <c r="I47" s="8">
        <v>43</v>
      </c>
      <c r="J47" s="48" t="s">
        <v>125</v>
      </c>
      <c r="K47" s="9">
        <v>0.017905092592592594</v>
      </c>
      <c r="L47" s="9">
        <v>0.003009259259259259</v>
      </c>
      <c r="M47" s="9">
        <v>0.014895833333333336</v>
      </c>
    </row>
    <row r="48" spans="1:13" ht="15" customHeight="1">
      <c r="A48" s="44">
        <v>60</v>
      </c>
      <c r="B48" s="44" t="str">
        <f>IF(A48="","",VLOOKUP(A48,Entrants!$B$4:$D$105,3))</f>
        <v>RD</v>
      </c>
      <c r="C48" s="44">
        <v>44</v>
      </c>
      <c r="D48" s="43" t="str">
        <f>IF(A48="","",VLOOKUP(A48,Entrants!$B$4:$D$105,2))</f>
        <v>Potts, David</v>
      </c>
      <c r="E48" s="46">
        <v>0.019074074074074073</v>
      </c>
      <c r="F48" s="46">
        <f>IF(A48="","",VLOOKUP(A48,Entrants!$B$4:$I$105,8))</f>
        <v>0.007407407407407407</v>
      </c>
      <c r="G48" s="46">
        <f t="shared" si="1"/>
        <v>0.011666666666666665</v>
      </c>
      <c r="H48" s="10"/>
      <c r="I48" s="8">
        <v>44</v>
      </c>
      <c r="J48" s="43" t="s">
        <v>96</v>
      </c>
      <c r="K48" s="46">
        <v>0.018622685185185183</v>
      </c>
      <c r="L48" s="46">
        <v>0.003356481481481481</v>
      </c>
      <c r="M48" s="46">
        <v>0.015266203703703702</v>
      </c>
    </row>
    <row r="49" spans="1:13" ht="15" customHeight="1">
      <c r="A49" s="44">
        <v>2</v>
      </c>
      <c r="B49" s="44" t="str">
        <f>IF(A49="","",VLOOKUP(A49,Entrants!$B$4:$D$105,3))</f>
        <v>RD</v>
      </c>
      <c r="C49" s="44">
        <v>45</v>
      </c>
      <c r="D49" s="43" t="str">
        <f>IF(A49="","",VLOOKUP(A49,Entrants!$B$4:$D$105,2))</f>
        <v>Barrass, Heather</v>
      </c>
      <c r="E49" s="46">
        <v>0.01920138888888889</v>
      </c>
      <c r="F49" s="46">
        <f>IF(A49="","",VLOOKUP(A49,Entrants!$B$4:$I$105,8))</f>
        <v>0.005787037037037038</v>
      </c>
      <c r="G49" s="46">
        <f t="shared" si="1"/>
        <v>0.013414351851851851</v>
      </c>
      <c r="H49" s="10"/>
      <c r="I49" s="8">
        <v>45</v>
      </c>
      <c r="J49" s="43" t="s">
        <v>177</v>
      </c>
      <c r="K49" s="46">
        <v>0.018333333333333333</v>
      </c>
      <c r="L49" s="46">
        <v>0.002777777777777778</v>
      </c>
      <c r="M49" s="46">
        <v>0.015555555555555555</v>
      </c>
    </row>
    <row r="50" spans="1:13" ht="15" customHeight="1">
      <c r="A50" s="44">
        <v>76</v>
      </c>
      <c r="B50" s="44" t="str">
        <f>IF(A50="","",VLOOKUP(A50,Entrants!$B$4:$D$105,3))</f>
        <v>MP</v>
      </c>
      <c r="C50" s="44">
        <v>46</v>
      </c>
      <c r="D50" s="43" t="str">
        <f>IF(A50="","",VLOOKUP(A50,Entrants!$B$4:$D$105,2))</f>
        <v>Stewart, Graeme</v>
      </c>
      <c r="E50" s="46">
        <v>0.019270833333333334</v>
      </c>
      <c r="F50" s="46">
        <f>IF(A50="","",VLOOKUP(A50,Entrants!$B$4:$I$105,8))</f>
        <v>0.008101851851851851</v>
      </c>
      <c r="G50" s="46">
        <f t="shared" si="1"/>
        <v>0.011168981481481483</v>
      </c>
      <c r="H50" s="10"/>
      <c r="I50" s="8">
        <v>46</v>
      </c>
      <c r="J50" s="43" t="s">
        <v>150</v>
      </c>
      <c r="K50" s="46">
        <v>0.018530092592592595</v>
      </c>
      <c r="L50" s="46">
        <v>0.002893518518518519</v>
      </c>
      <c r="M50" s="46">
        <v>0.015636574074074077</v>
      </c>
    </row>
    <row r="51" spans="1:13" ht="15" customHeight="1">
      <c r="A51" s="44">
        <v>3</v>
      </c>
      <c r="B51" s="44" t="str">
        <f>IF(A51="","",VLOOKUP(A51,Entrants!$B$4:$D$105,3))</f>
        <v>GT</v>
      </c>
      <c r="C51" s="44">
        <v>47</v>
      </c>
      <c r="D51" s="43" t="str">
        <f>IF(A51="","",VLOOKUP(A51,Entrants!$B$4:$D$105,2))</f>
        <v>Bassett, George</v>
      </c>
      <c r="E51" s="46">
        <v>0.019328703703703702</v>
      </c>
      <c r="F51" s="46">
        <f>IF(A51="","",VLOOKUP(A51,Entrants!$B$4:$I$105,8))</f>
        <v>0.005208333333333333</v>
      </c>
      <c r="G51" s="46">
        <f t="shared" si="1"/>
        <v>0.01412037037037037</v>
      </c>
      <c r="H51" s="10"/>
      <c r="I51" s="8">
        <v>47</v>
      </c>
      <c r="J51" s="43" t="s">
        <v>167</v>
      </c>
      <c r="K51" s="46">
        <v>0.018275462962962962</v>
      </c>
      <c r="L51" s="46">
        <v>0.0010416666666666667</v>
      </c>
      <c r="M51" s="46">
        <v>0.017233796296296296</v>
      </c>
    </row>
    <row r="52" spans="1:13" ht="15" customHeight="1">
      <c r="A52" s="44">
        <v>38</v>
      </c>
      <c r="B52" s="44" t="str">
        <f>IF(A52="","",VLOOKUP(A52,Entrants!$B$4:$D$105,3))</f>
        <v>MP</v>
      </c>
      <c r="C52" s="44">
        <v>48</v>
      </c>
      <c r="D52" s="43" t="str">
        <f>IF(A52="","",VLOOKUP(A52,Entrants!$B$4:$D$105,2))</f>
        <v>Holmback, Peter</v>
      </c>
      <c r="E52" s="46">
        <v>0.019872685185185184</v>
      </c>
      <c r="F52" s="46">
        <f>IF(A52="","",VLOOKUP(A52,Entrants!$B$4:$I$105,8))</f>
        <v>0.008449074074074074</v>
      </c>
      <c r="G52" s="46">
        <f t="shared" si="1"/>
        <v>0.01142361111111111</v>
      </c>
      <c r="I52" s="8">
        <v>48</v>
      </c>
      <c r="J52" s="43" t="s">
        <v>164</v>
      </c>
      <c r="K52" s="46">
        <v>0.017731481481481483</v>
      </c>
      <c r="L52" s="46">
        <v>0.00034722222222222224</v>
      </c>
      <c r="M52" s="46">
        <v>0.017384259259259262</v>
      </c>
    </row>
    <row r="53" spans="1:13" ht="15" customHeight="1">
      <c r="A53" s="44"/>
      <c r="B53" s="44">
        <f>IF(A53="","",VLOOKUP(A53,Entrants!$B$4:$D$105,3))</f>
      </c>
      <c r="C53" s="44">
        <v>49</v>
      </c>
      <c r="D53" s="43">
        <f>IF(A53="","",VLOOKUP(A53,Entrants!$B$4:$D$105,2))</f>
      </c>
      <c r="E53" s="46"/>
      <c r="F53" s="46">
        <f>IF(A53="","",VLOOKUP(A53,Entrants!$B$4:$I$105,8))</f>
      </c>
      <c r="G53" s="46">
        <f t="shared" si="1"/>
      </c>
      <c r="I53" s="8">
        <v>49</v>
      </c>
      <c r="J53" s="43" t="s">
        <v>15</v>
      </c>
      <c r="K53" s="46"/>
      <c r="L53" s="46" t="s">
        <v>15</v>
      </c>
      <c r="M53" s="46" t="s">
        <v>15</v>
      </c>
    </row>
    <row r="54" spans="1:13" ht="15" customHeight="1">
      <c r="A54" s="44"/>
      <c r="B54" s="44">
        <f>IF(A54="","",VLOOKUP(A54,Entrants!$B$4:$D$105,3))</f>
      </c>
      <c r="C54" s="44">
        <v>50</v>
      </c>
      <c r="D54" s="43">
        <f>IF(A54="","",VLOOKUP(A54,Entrants!$B$4:$D$105,2))</f>
      </c>
      <c r="E54" s="46"/>
      <c r="F54" s="46">
        <f>IF(A54="","",VLOOKUP(A54,Entrants!$B$4:$I$105,8))</f>
      </c>
      <c r="G54" s="46">
        <f t="shared" si="1"/>
      </c>
      <c r="I54" s="8">
        <v>50</v>
      </c>
      <c r="J54" s="43" t="s">
        <v>15</v>
      </c>
      <c r="K54" s="46"/>
      <c r="L54" s="46" t="s">
        <v>15</v>
      </c>
      <c r="M54" s="46" t="s">
        <v>15</v>
      </c>
    </row>
    <row r="55" spans="1:13" ht="15" customHeight="1">
      <c r="A55" s="44"/>
      <c r="B55" s="44">
        <f>IF(A55="","",VLOOKUP(A55,Entrants!$B$4:$D$105,3))</f>
      </c>
      <c r="C55" s="44">
        <v>51</v>
      </c>
      <c r="D55" s="43">
        <f>IF(A55="","",VLOOKUP(A55,Entrants!$B$4:$D$105,2))</f>
      </c>
      <c r="E55" s="46"/>
      <c r="F55" s="46">
        <f>IF(A55="","",VLOOKUP(A55,Entrants!$B$4:$I$105,8))</f>
      </c>
      <c r="G55" s="46">
        <f t="shared" si="1"/>
      </c>
      <c r="I55" s="8">
        <v>51</v>
      </c>
      <c r="J55" s="48" t="s">
        <v>15</v>
      </c>
      <c r="K55" s="9"/>
      <c r="L55" s="9" t="s">
        <v>15</v>
      </c>
      <c r="M55" s="9" t="s">
        <v>15</v>
      </c>
    </row>
    <row r="56" spans="1:13" ht="15" customHeight="1">
      <c r="A56" s="44"/>
      <c r="B56" s="44">
        <f>IF(A56="","",VLOOKUP(A56,Entrants!$B$4:$D$105,3))</f>
      </c>
      <c r="C56" s="44">
        <v>52</v>
      </c>
      <c r="D56" s="43">
        <f>IF(A56="","",VLOOKUP(A56,Entrants!$B$4:$D$105,2))</f>
      </c>
      <c r="E56" s="46"/>
      <c r="F56" s="46">
        <f>IF(A56="","",VLOOKUP(A56,Entrants!$B$4:$I$105,8))</f>
      </c>
      <c r="G56" s="46">
        <f t="shared" si="1"/>
      </c>
      <c r="I56" s="8">
        <v>52</v>
      </c>
      <c r="J56" s="48" t="s">
        <v>15</v>
      </c>
      <c r="K56" s="9"/>
      <c r="L56" s="9" t="s">
        <v>15</v>
      </c>
      <c r="M56" s="9" t="s">
        <v>15</v>
      </c>
    </row>
    <row r="57" spans="1:13" ht="15" customHeight="1">
      <c r="A57" s="44"/>
      <c r="B57" s="44">
        <f>IF(A57="","",VLOOKUP(A57,Entrants!$B$4:$D$105,3))</f>
      </c>
      <c r="C57" s="44">
        <v>53</v>
      </c>
      <c r="D57" s="43">
        <f>IF(A57="","",VLOOKUP(A57,Entrants!$B$4:$D$105,2))</f>
      </c>
      <c r="E57" s="46"/>
      <c r="F57" s="46">
        <f>IF(A57="","",VLOOKUP(A57,Entrants!$B$4:$I$105,8))</f>
      </c>
      <c r="G57" s="46">
        <f t="shared" si="1"/>
      </c>
      <c r="I57" s="8">
        <v>53</v>
      </c>
      <c r="J57" s="48" t="s">
        <v>15</v>
      </c>
      <c r="K57" s="9"/>
      <c r="L57" s="9" t="s">
        <v>15</v>
      </c>
      <c r="M57" s="9" t="s">
        <v>15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43">
        <f>IF(A58="","",VLOOKUP(A58,Entrants!$B$4:$D$105,2))</f>
      </c>
      <c r="E58" s="46"/>
      <c r="F58" s="46">
        <f>IF(A58="","",VLOOKUP(A58,Entrants!$B$4:$I$105,8))</f>
      </c>
      <c r="G58" s="46">
        <f t="shared" si="1"/>
      </c>
      <c r="I58" s="8">
        <v>54</v>
      </c>
      <c r="J58" s="48" t="s">
        <v>15</v>
      </c>
      <c r="K58" s="9"/>
      <c r="L58" s="9" t="s">
        <v>15</v>
      </c>
      <c r="M58" s="9" t="s">
        <v>15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43">
        <f>IF(A59="","",VLOOKUP(A59,Entrants!$B$4:$D$105,2))</f>
      </c>
      <c r="E59" s="46"/>
      <c r="F59" s="46">
        <f>IF(A59="","",VLOOKUP(A59,Entrants!$B$4:$I$105,8))</f>
      </c>
      <c r="G59" s="46">
        <f t="shared" si="1"/>
      </c>
      <c r="I59" s="8">
        <v>55</v>
      </c>
      <c r="J59" s="10" t="s">
        <v>15</v>
      </c>
      <c r="K59" s="9"/>
      <c r="L59" s="9" t="s">
        <v>15</v>
      </c>
      <c r="M59" s="9" t="s">
        <v>15</v>
      </c>
    </row>
    <row r="60" spans="1:13" ht="15">
      <c r="A60" s="44"/>
      <c r="B60" s="44">
        <f>IF(A60="","",VLOOKUP(A60,Entrants!$B$4:$D$105,3))</f>
      </c>
      <c r="C60" s="44">
        <v>56</v>
      </c>
      <c r="D60" s="43">
        <f>IF(A60="","",VLOOKUP(A60,Entrants!$B$4:$D$105,2))</f>
      </c>
      <c r="E60" s="46"/>
      <c r="F60" s="46">
        <f>IF(A60="","",VLOOKUP(A60,Entrants!$B$4:$I$105,8))</f>
      </c>
      <c r="G60" s="46">
        <f t="shared" si="1"/>
      </c>
      <c r="I60" s="8">
        <v>56</v>
      </c>
      <c r="J60" s="48" t="s">
        <v>15</v>
      </c>
      <c r="K60" s="9"/>
      <c r="L60" s="9" t="s">
        <v>15</v>
      </c>
      <c r="M60" s="9" t="s">
        <v>15</v>
      </c>
    </row>
    <row r="61" spans="1:13" ht="15">
      <c r="A61" s="44"/>
      <c r="B61" s="44">
        <f>IF(A61="","",VLOOKUP(A61,Entrants!$B$4:$D$105,3))</f>
      </c>
      <c r="C61" s="44">
        <v>57</v>
      </c>
      <c r="D61" s="43">
        <f>IF(A61="","",VLOOKUP(A61,Entrants!$B$4:$D$105,2))</f>
      </c>
      <c r="E61" s="46"/>
      <c r="F61" s="46">
        <f>IF(A61="","",VLOOKUP(A61,Entrants!$B$4:$I$105,8))</f>
      </c>
      <c r="G61" s="46">
        <f t="shared" si="1"/>
      </c>
      <c r="I61" s="8">
        <v>57</v>
      </c>
      <c r="J61" s="48" t="s">
        <v>15</v>
      </c>
      <c r="K61" s="9"/>
      <c r="L61" s="9" t="s">
        <v>15</v>
      </c>
      <c r="M61" s="9" t="s">
        <v>15</v>
      </c>
    </row>
    <row r="62" spans="1:13" ht="15">
      <c r="A62" s="44"/>
      <c r="B62" s="44">
        <f>IF(A62="","",VLOOKUP(A62,Entrants!$B$4:$D$105,3))</f>
      </c>
      <c r="C62" s="44">
        <v>58</v>
      </c>
      <c r="D62" s="43">
        <f>IF(A62="","",VLOOKUP(A62,Entrants!$B$4:$D$105,2))</f>
      </c>
      <c r="E62" s="46"/>
      <c r="F62" s="46">
        <f>IF(A62="","",VLOOKUP(A62,Entrants!$B$4:$I$105,8))</f>
      </c>
      <c r="G62" s="46">
        <f t="shared" si="1"/>
      </c>
      <c r="I62" s="8">
        <v>58</v>
      </c>
      <c r="J62" s="48" t="s">
        <v>15</v>
      </c>
      <c r="K62" s="9"/>
      <c r="L62" s="9" t="s">
        <v>15</v>
      </c>
      <c r="M62" s="9" t="s">
        <v>15</v>
      </c>
    </row>
    <row r="63" spans="1:13" ht="15">
      <c r="A63" s="44"/>
      <c r="B63" s="44">
        <f>IF(A63="","",VLOOKUP(A63,Entrants!$B$4:$D$105,3))</f>
      </c>
      <c r="C63" s="44">
        <v>59</v>
      </c>
      <c r="D63" s="43">
        <f>IF(A63="","",VLOOKUP(A63,Entrants!$B$4:$D$105,2))</f>
      </c>
      <c r="E63" s="46"/>
      <c r="F63" s="46">
        <f>IF(A63="","",VLOOKUP(A63,Entrants!$B$4:$I$105,8))</f>
      </c>
      <c r="G63" s="46">
        <f t="shared" si="1"/>
      </c>
      <c r="I63" s="8">
        <v>59</v>
      </c>
      <c r="J63" s="48" t="s">
        <v>15</v>
      </c>
      <c r="K63" s="9"/>
      <c r="L63" s="9" t="s">
        <v>15</v>
      </c>
      <c r="M63" s="9" t="s">
        <v>15</v>
      </c>
    </row>
    <row r="64" spans="1:13" ht="15">
      <c r="A64" s="44"/>
      <c r="B64" s="44">
        <f>IF(A64="","",VLOOKUP(A64,Entrants!$B$4:$D$105,3))</f>
      </c>
      <c r="C64" s="44">
        <v>60</v>
      </c>
      <c r="D64" s="43">
        <f>IF(A64="","",VLOOKUP(A64,Entrants!$B$4:$D$105,2))</f>
      </c>
      <c r="E64" s="46"/>
      <c r="F64" s="46">
        <f>IF(A64="","",VLOOKUP(A64,Entrants!$B$4:$I$105,8))</f>
      </c>
      <c r="G64" s="46">
        <f t="shared" si="1"/>
      </c>
      <c r="I64" s="8">
        <v>60</v>
      </c>
      <c r="J64" s="48" t="s">
        <v>15</v>
      </c>
      <c r="K64" s="9"/>
      <c r="L64" s="9" t="s">
        <v>15</v>
      </c>
      <c r="M64" s="9" t="s">
        <v>15</v>
      </c>
    </row>
    <row r="65" spans="1:13" ht="15">
      <c r="A65" s="44"/>
      <c r="B65" s="44">
        <f>IF(A65="","",VLOOKUP(A65,Entrants!$B$4:$D$105,3))</f>
      </c>
      <c r="C65" s="44">
        <v>61</v>
      </c>
      <c r="D65" s="43">
        <f>IF(A65="","",VLOOKUP(A65,Entrants!$B$4:$D$105,2))</f>
      </c>
      <c r="E65" s="46"/>
      <c r="F65" s="46">
        <f>IF(A65="","",VLOOKUP(A65,Entrants!$B$4:$I$105,8))</f>
      </c>
      <c r="G65" s="46">
        <f t="shared" si="1"/>
      </c>
      <c r="I65" s="8">
        <v>61</v>
      </c>
      <c r="J65" s="48" t="s">
        <v>15</v>
      </c>
      <c r="K65" s="9"/>
      <c r="L65" s="9" t="s">
        <v>15</v>
      </c>
      <c r="M65" s="9" t="s">
        <v>15</v>
      </c>
    </row>
    <row r="66" spans="1:13" ht="15">
      <c r="A66" s="44"/>
      <c r="B66" s="44">
        <f>IF(A66="","",VLOOKUP(A66,Entrants!$B$4:$D$105,3))</f>
      </c>
      <c r="C66" s="44">
        <v>62</v>
      </c>
      <c r="D66" s="43">
        <f>IF(A66="","",VLOOKUP(A66,Entrants!$B$4:$D$105,2))</f>
      </c>
      <c r="E66" s="46"/>
      <c r="F66" s="46">
        <f>IF(A66="","",VLOOKUP(A66,Entrants!$B$4:$I$105,8))</f>
      </c>
      <c r="G66" s="46">
        <f t="shared" si="1"/>
      </c>
      <c r="I66" s="8">
        <v>62</v>
      </c>
      <c r="J66" s="48" t="s">
        <v>15</v>
      </c>
      <c r="K66" s="9"/>
      <c r="L66" s="9" t="s">
        <v>15</v>
      </c>
      <c r="M66" s="9" t="s">
        <v>15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6"/>
      <c r="F67" s="46">
        <f>IF(A67="","",VLOOKUP(A67,Entrants!$B$4:$I$105,8))</f>
      </c>
      <c r="G67" s="46">
        <f t="shared" si="1"/>
      </c>
      <c r="I67" s="8">
        <v>63</v>
      </c>
      <c r="J67" s="48" t="s">
        <v>15</v>
      </c>
      <c r="K67" s="9"/>
      <c r="L67" s="9" t="s">
        <v>15</v>
      </c>
      <c r="M67" s="9" t="s">
        <v>15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7"/>
      <c r="F68" s="47"/>
      <c r="G68" s="46">
        <f t="shared" si="1"/>
      </c>
      <c r="I68" s="8">
        <v>64</v>
      </c>
      <c r="J68" s="10" t="s">
        <v>15</v>
      </c>
      <c r="K68" s="9"/>
      <c r="L68" s="9"/>
      <c r="M68" s="9" t="s">
        <v>15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7"/>
      <c r="F69" s="47"/>
      <c r="G69" s="46">
        <f aca="true" t="shared" si="2" ref="G69:G79">IF(D69="","",E69-F69)</f>
      </c>
      <c r="I69" s="8">
        <v>65</v>
      </c>
      <c r="J69" s="10" t="s">
        <v>15</v>
      </c>
      <c r="K69" s="9"/>
      <c r="L69" s="9"/>
      <c r="M69" s="9" t="s">
        <v>15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7"/>
      <c r="F70" s="47"/>
      <c r="G70" s="46">
        <f t="shared" si="2"/>
      </c>
      <c r="I70" s="8">
        <v>66</v>
      </c>
      <c r="J70" s="10" t="s">
        <v>15</v>
      </c>
      <c r="K70" s="9"/>
      <c r="L70" s="9"/>
      <c r="M70" s="9" t="s">
        <v>15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7"/>
      <c r="F71" s="47"/>
      <c r="G71" s="46">
        <f t="shared" si="2"/>
      </c>
      <c r="I71" s="8">
        <v>67</v>
      </c>
      <c r="J71" s="10" t="s">
        <v>15</v>
      </c>
      <c r="K71" s="9"/>
      <c r="L71" s="9"/>
      <c r="M71" s="9" t="s">
        <v>15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7"/>
      <c r="F72" s="47"/>
      <c r="G72" s="46">
        <f t="shared" si="2"/>
      </c>
      <c r="I72" s="8">
        <v>68</v>
      </c>
      <c r="J72" s="48" t="s">
        <v>15</v>
      </c>
      <c r="K72" s="9"/>
      <c r="L72" s="9"/>
      <c r="M72" s="9" t="s">
        <v>15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7"/>
      <c r="F73" s="47"/>
      <c r="G73" s="46">
        <f t="shared" si="2"/>
      </c>
      <c r="I73" s="8">
        <v>69</v>
      </c>
      <c r="J73" s="10" t="s">
        <v>15</v>
      </c>
      <c r="K73" s="9"/>
      <c r="L73" s="9"/>
      <c r="M73" s="9" t="s">
        <v>15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7"/>
      <c r="F74" s="47"/>
      <c r="G74" s="46">
        <f t="shared" si="2"/>
      </c>
      <c r="I74" s="8">
        <v>70</v>
      </c>
      <c r="J74" s="10" t="s">
        <v>15</v>
      </c>
      <c r="K74" s="9"/>
      <c r="L74" s="9"/>
      <c r="M74" s="9" t="s">
        <v>15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7"/>
      <c r="F75" s="47"/>
      <c r="G75" s="46">
        <f t="shared" si="2"/>
      </c>
      <c r="I75" s="8">
        <v>71</v>
      </c>
      <c r="J75" s="48" t="s">
        <v>15</v>
      </c>
      <c r="K75" s="9"/>
      <c r="L75" s="9"/>
      <c r="M75" s="9" t="s">
        <v>15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7"/>
      <c r="F76" s="47"/>
      <c r="G76" s="46">
        <f t="shared" si="2"/>
      </c>
      <c r="I76" s="8">
        <v>72</v>
      </c>
      <c r="J76" s="10" t="s">
        <v>15</v>
      </c>
      <c r="K76" s="9"/>
      <c r="L76" s="9"/>
      <c r="M76" s="9" t="s">
        <v>15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7"/>
      <c r="F77" s="47"/>
      <c r="G77" s="46">
        <f t="shared" si="2"/>
      </c>
      <c r="I77" s="8">
        <v>73</v>
      </c>
      <c r="J77" s="48" t="s">
        <v>15</v>
      </c>
      <c r="K77" s="9"/>
      <c r="L77" s="9"/>
      <c r="M77" s="9" t="s">
        <v>15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7"/>
      <c r="F78" s="47"/>
      <c r="G78" s="46">
        <f t="shared" si="2"/>
      </c>
      <c r="I78" s="8">
        <v>74</v>
      </c>
      <c r="J78" s="48" t="s">
        <v>15</v>
      </c>
      <c r="K78" s="9"/>
      <c r="L78" s="9"/>
      <c r="M78" s="9" t="s">
        <v>15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7"/>
      <c r="F79" s="47"/>
      <c r="G79" s="46">
        <f t="shared" si="2"/>
      </c>
      <c r="I79" s="8">
        <v>75</v>
      </c>
      <c r="J79" s="10" t="s">
        <v>15</v>
      </c>
      <c r="K79" s="9"/>
      <c r="L79" s="9"/>
      <c r="M79" s="9" t="s">
        <v>15</v>
      </c>
    </row>
    <row r="80" spans="2:10" ht="15">
      <c r="B80" s="44">
        <f>IF(A80="","",VLOOKUP(A80,Entrants!$B$4:$D$105,3))</f>
      </c>
      <c r="C80" s="44">
        <v>76</v>
      </c>
      <c r="D80" s="43">
        <f>IF(A80="","",VLOOKUP(A80,Entrants!$B$4:$D$105,2))</f>
      </c>
      <c r="I80" s="8">
        <v>76</v>
      </c>
    </row>
    <row r="81" spans="2:10" ht="15">
      <c r="B81" s="44">
        <f>IF(A81="","",VLOOKUP(A81,Entrants!$B$4:$D$105,3))</f>
      </c>
      <c r="C81" s="44">
        <v>77</v>
      </c>
      <c r="D81" s="43">
        <f>IF(A81="","",VLOOKUP(A81,Entrants!$B$4:$D$105,2))</f>
      </c>
      <c r="I81" s="8">
        <v>77</v>
      </c>
    </row>
    <row r="82" spans="2:10" ht="15">
      <c r="B82" s="44">
        <f>IF(A82="","",VLOOKUP(A82,Entrants!$B$4:$D$105,3))</f>
      </c>
      <c r="C82" s="44">
        <v>78</v>
      </c>
      <c r="D82" s="43">
        <f>IF(A82="","",VLOOKUP(A82,Entrants!$B$4:$D$105,2))</f>
      </c>
      <c r="I82" s="8">
        <v>78</v>
      </c>
    </row>
    <row r="83" spans="2:10" ht="15">
      <c r="B83" s="44">
        <f>IF(A83="","",VLOOKUP(A83,Entrants!$B$4:$D$105,3))</f>
      </c>
      <c r="C83" s="44">
        <v>79</v>
      </c>
      <c r="D83" s="43">
        <f>IF(A83="","",VLOOKUP(A83,Entrants!$B$4:$D$105,2))</f>
      </c>
      <c r="I83" s="8">
        <v>79</v>
      </c>
    </row>
    <row r="84" spans="2:10" ht="15">
      <c r="B84" s="44">
        <f>IF(A84="","",VLOOKUP(A84,Entrants!$B$4:$D$105,3))</f>
      </c>
      <c r="C84" s="44">
        <v>80</v>
      </c>
      <c r="D84" s="43">
        <f>IF(A84="","",VLOOKUP(A84,Entrants!$B$4:$D$105,2))</f>
      </c>
      <c r="I84" s="8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1">
      <selection activeCell="F62" sqref="F62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78</v>
      </c>
      <c r="B1" s="57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57"/>
      <c r="B2" s="57"/>
      <c r="C2" s="7"/>
      <c r="D2" s="7"/>
      <c r="E2" s="7"/>
      <c r="F2" s="7"/>
      <c r="G2" s="7"/>
      <c r="H2" s="7"/>
      <c r="I2" s="7"/>
      <c r="J2" s="145" t="s">
        <v>51</v>
      </c>
      <c r="K2" s="145"/>
      <c r="L2" s="145"/>
      <c r="M2" s="6"/>
    </row>
    <row r="3" spans="1:13" ht="15" customHeight="1">
      <c r="A3" s="51" t="s">
        <v>8</v>
      </c>
      <c r="B3" s="51" t="s">
        <v>45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5" ht="15" customHeight="1">
      <c r="A4" s="51" t="s">
        <v>9</v>
      </c>
      <c r="B4" s="51" t="s">
        <v>46</v>
      </c>
      <c r="C4" s="51" t="s">
        <v>10</v>
      </c>
      <c r="D4" s="54" t="s">
        <v>11</v>
      </c>
      <c r="E4" s="51" t="s">
        <v>12</v>
      </c>
      <c r="F4" s="51" t="s">
        <v>13</v>
      </c>
      <c r="G4" s="51" t="s">
        <v>14</v>
      </c>
      <c r="H4" s="52"/>
      <c r="I4" s="51" t="s">
        <v>10</v>
      </c>
      <c r="J4" s="54" t="s">
        <v>11</v>
      </c>
      <c r="K4" s="51" t="s">
        <v>12</v>
      </c>
      <c r="L4" s="51" t="s">
        <v>13</v>
      </c>
      <c r="M4" s="51" t="s">
        <v>14</v>
      </c>
      <c r="N4" s="1"/>
      <c r="O4" s="1"/>
    </row>
    <row r="5" spans="1:17" ht="15">
      <c r="A5" s="44">
        <v>67</v>
      </c>
      <c r="B5" s="44">
        <f>IF(A5="","",VLOOKUP(A5,Entrants!$B$4:$D$105,3))</f>
        <v>0</v>
      </c>
      <c r="C5" s="44">
        <v>1</v>
      </c>
      <c r="D5" s="43" t="str">
        <f>IF(A5="","",VLOOKUP(A5,Entrants!$B$4:$D$105,2))</f>
        <v>Scott, Erin</v>
      </c>
      <c r="E5" s="46">
        <v>0.017002314814814814</v>
      </c>
      <c r="F5" s="46">
        <f>IF(A5="","",VLOOKUP(A5,Entrants!$B$4:$J$105,9))</f>
        <v>0.00474537037037037</v>
      </c>
      <c r="G5" s="46">
        <f>IF(D5="","",E5-F5)</f>
        <v>0.012256944444444444</v>
      </c>
      <c r="I5" s="8">
        <v>1</v>
      </c>
      <c r="J5" s="10" t="s">
        <v>118</v>
      </c>
      <c r="K5" s="49">
        <v>0.01835648148148148</v>
      </c>
      <c r="L5" s="49">
        <v>0.008680555555555556</v>
      </c>
      <c r="M5" s="49">
        <v>0.009675925925925925</v>
      </c>
      <c r="N5" s="9"/>
      <c r="O5" s="9"/>
      <c r="P5" s="4"/>
      <c r="Q5" s="4"/>
    </row>
    <row r="6" spans="1:17" ht="15">
      <c r="A6" s="44">
        <v>18</v>
      </c>
      <c r="B6" s="44">
        <f>IF(A6="","",VLOOKUP(A6,Entrants!$B$4:$D$105,3))</f>
        <v>0</v>
      </c>
      <c r="C6" s="44">
        <v>2</v>
      </c>
      <c r="D6" s="43" t="str">
        <f>IF(A6="","",VLOOKUP(A6,Entrants!$B$4:$D$105,2))</f>
        <v>Davies, Leanne</v>
      </c>
      <c r="E6" s="46">
        <v>0.017569444444444447</v>
      </c>
      <c r="F6" s="46">
        <f>IF(A6="","",VLOOKUP(A6,Entrants!$B$4:$J$105,9))</f>
        <v>0.001388888888888889</v>
      </c>
      <c r="G6" s="46">
        <f aca="true" t="shared" si="0" ref="G6:G69">IF(D6="","",E6-F6)</f>
        <v>0.01618055555555556</v>
      </c>
      <c r="I6" s="8">
        <v>2</v>
      </c>
      <c r="J6" s="10" t="s">
        <v>159</v>
      </c>
      <c r="K6" s="49">
        <v>0.018483796296296297</v>
      </c>
      <c r="L6" s="49">
        <v>0.008680555555555556</v>
      </c>
      <c r="M6" s="49">
        <v>0.00980324074074074</v>
      </c>
      <c r="N6" s="9"/>
      <c r="O6" s="9"/>
      <c r="P6" s="4"/>
      <c r="Q6" s="4"/>
    </row>
    <row r="7" spans="1:17" ht="15">
      <c r="A7" s="44">
        <v>50</v>
      </c>
      <c r="B7" s="44">
        <f>IF(A7="","",VLOOKUP(A7,Entrants!$B$4:$D$105,3))</f>
        <v>0</v>
      </c>
      <c r="C7" s="44">
        <v>3</v>
      </c>
      <c r="D7" s="43" t="str">
        <f>IF(A7="","",VLOOKUP(A7,Entrants!$B$4:$D$105,2))</f>
        <v>Mallon, John</v>
      </c>
      <c r="E7" s="46">
        <v>0.017800925925925925</v>
      </c>
      <c r="F7" s="46">
        <f>IF(A7="","",VLOOKUP(A7,Entrants!$B$4:$J$105,9))</f>
        <v>0.005439814814814815</v>
      </c>
      <c r="G7" s="46">
        <f t="shared" si="0"/>
        <v>0.012361111111111111</v>
      </c>
      <c r="I7" s="8">
        <v>3</v>
      </c>
      <c r="J7" s="10" t="s">
        <v>154</v>
      </c>
      <c r="K7" s="49">
        <v>0.018333333333333333</v>
      </c>
      <c r="L7" s="49">
        <v>0.008449074074074074</v>
      </c>
      <c r="M7" s="49">
        <v>0.00988425925925926</v>
      </c>
      <c r="N7" s="9"/>
      <c r="O7" s="9"/>
      <c r="P7" s="4"/>
      <c r="Q7" s="4"/>
    </row>
    <row r="8" spans="1:17" ht="15">
      <c r="A8" s="44">
        <v>3</v>
      </c>
      <c r="B8" s="44" t="str">
        <f>IF(A8="","",VLOOKUP(A8,Entrants!$B$4:$D$105,3))</f>
        <v>GT</v>
      </c>
      <c r="C8" s="44">
        <v>4</v>
      </c>
      <c r="D8" s="43" t="str">
        <f>IF(A8="","",VLOOKUP(A8,Entrants!$B$4:$D$105,2))</f>
        <v>Bassett, George</v>
      </c>
      <c r="E8" s="46">
        <v>0.017916666666666668</v>
      </c>
      <c r="F8" s="46">
        <f>IF(A8="","",VLOOKUP(A8,Entrants!$B$4:$J$105,9))</f>
        <v>0.004513888888888889</v>
      </c>
      <c r="G8" s="46">
        <f t="shared" si="0"/>
        <v>0.013402777777777777</v>
      </c>
      <c r="I8" s="8">
        <v>4</v>
      </c>
      <c r="J8" s="10" t="s">
        <v>104</v>
      </c>
      <c r="K8" s="49">
        <v>0.018796296296296297</v>
      </c>
      <c r="L8" s="49">
        <v>0.008564814814814815</v>
      </c>
      <c r="M8" s="49">
        <v>0.010231481481481482</v>
      </c>
      <c r="N8" s="9"/>
      <c r="O8" s="9"/>
      <c r="P8" s="4"/>
      <c r="Q8" s="4"/>
    </row>
    <row r="9" spans="1:17" ht="15">
      <c r="A9" s="44">
        <v>32</v>
      </c>
      <c r="B9" s="44" t="str">
        <f>IF(A9="","",VLOOKUP(A9,Entrants!$B$4:$D$105,3))</f>
        <v>CA</v>
      </c>
      <c r="C9" s="44">
        <v>5</v>
      </c>
      <c r="D9" s="43" t="str">
        <f>IF(A9="","",VLOOKUP(A9,Entrants!$B$4:$D$105,2))</f>
        <v>Grieves, Andrew</v>
      </c>
      <c r="E9" s="46">
        <v>0.017997685185185186</v>
      </c>
      <c r="F9" s="46">
        <f>IF(A9="","",VLOOKUP(A9,Entrants!$B$4:$J$105,9))</f>
        <v>0.00636574074074074</v>
      </c>
      <c r="G9" s="46">
        <f t="shared" si="0"/>
        <v>0.011631944444444445</v>
      </c>
      <c r="I9" s="8">
        <v>5</v>
      </c>
      <c r="J9" s="10" t="s">
        <v>84</v>
      </c>
      <c r="K9" s="49">
        <v>0.018310185185185186</v>
      </c>
      <c r="L9" s="49">
        <v>0.007986111111111112</v>
      </c>
      <c r="M9" s="49">
        <v>0.010324074074074074</v>
      </c>
      <c r="N9" s="9"/>
      <c r="O9" s="9"/>
      <c r="P9" s="4"/>
      <c r="Q9" s="4"/>
    </row>
    <row r="10" spans="1:17" ht="15">
      <c r="A10" s="44">
        <v>85</v>
      </c>
      <c r="B10" s="44">
        <f>IF(A10="","",VLOOKUP(A10,Entrants!$B$4:$D$105,3))</f>
        <v>0</v>
      </c>
      <c r="C10" s="44">
        <v>6</v>
      </c>
      <c r="D10" s="43" t="str">
        <f>IF(A10="","",VLOOKUP(A10,Entrants!$B$4:$D$105,2))</f>
        <v>Sewell, Alex</v>
      </c>
      <c r="E10" s="46">
        <v>0.018055555555555557</v>
      </c>
      <c r="F10" s="46">
        <f>IF(A10="","",VLOOKUP(A10,Entrants!$B$4:$J$105,9))</f>
        <v>0.0061342592592592594</v>
      </c>
      <c r="G10" s="46">
        <f t="shared" si="0"/>
        <v>0.011921296296296298</v>
      </c>
      <c r="I10" s="8">
        <v>6</v>
      </c>
      <c r="J10" s="10" t="s">
        <v>99</v>
      </c>
      <c r="K10" s="49">
        <v>0.01877314814814815</v>
      </c>
      <c r="L10" s="49">
        <v>0.008217592592592594</v>
      </c>
      <c r="M10" s="49">
        <v>0.010555555555555556</v>
      </c>
      <c r="N10" s="9"/>
      <c r="O10" s="9"/>
      <c r="P10" s="4"/>
      <c r="Q10" s="4"/>
    </row>
    <row r="11" spans="1:17" ht="15">
      <c r="A11" s="44">
        <v>83</v>
      </c>
      <c r="B11" s="44" t="str">
        <f>IF(A11="","",VLOOKUP(A11,Entrants!$B$4:$D$105,3))</f>
        <v>HT</v>
      </c>
      <c r="C11" s="44">
        <v>7</v>
      </c>
      <c r="D11" s="43" t="str">
        <f>IF(A11="","",VLOOKUP(A11,Entrants!$B$4:$D$105,2))</f>
        <v>Young, Cath</v>
      </c>
      <c r="E11" s="46">
        <v>0.018136574074074072</v>
      </c>
      <c r="F11" s="46">
        <f>IF(A11="","",VLOOKUP(A11,Entrants!$B$4:$J$105,9))</f>
        <v>0.005439814814814815</v>
      </c>
      <c r="G11" s="46">
        <f t="shared" si="0"/>
        <v>0.012696759259259258</v>
      </c>
      <c r="I11" s="8">
        <v>7</v>
      </c>
      <c r="J11" s="10" t="s">
        <v>101</v>
      </c>
      <c r="K11" s="49">
        <v>0.018854166666666665</v>
      </c>
      <c r="L11" s="49">
        <v>0.008217592592592594</v>
      </c>
      <c r="M11" s="49">
        <v>0.01063657407407407</v>
      </c>
      <c r="N11" s="9"/>
      <c r="O11" s="9"/>
      <c r="P11" s="4"/>
      <c r="Q11" s="4"/>
    </row>
    <row r="12" spans="1:17" ht="15">
      <c r="A12" s="44">
        <v>75</v>
      </c>
      <c r="B12" s="44" t="str">
        <f>IF(A12="","",VLOOKUP(A12,Entrants!$B$4:$D$105,3))</f>
        <v>MP</v>
      </c>
      <c r="C12" s="44">
        <v>8</v>
      </c>
      <c r="D12" s="43" t="str">
        <f>IF(A12="","",VLOOKUP(A12,Entrants!$B$4:$D$105,2))</f>
        <v>Stewart, Claire</v>
      </c>
      <c r="E12" s="46">
        <v>0.01815972222222222</v>
      </c>
      <c r="F12" s="46">
        <f>IF(A12="","",VLOOKUP(A12,Entrants!$B$4:$J$105,9))</f>
        <v>0.003009259259259259</v>
      </c>
      <c r="G12" s="46">
        <f t="shared" si="0"/>
        <v>0.015150462962962961</v>
      </c>
      <c r="I12" s="8">
        <v>8</v>
      </c>
      <c r="J12" s="10" t="s">
        <v>146</v>
      </c>
      <c r="K12" s="49">
        <v>0.01857638888888889</v>
      </c>
      <c r="L12" s="49">
        <v>0.007870370370370371</v>
      </c>
      <c r="M12" s="49">
        <v>0.010706018518518517</v>
      </c>
      <c r="N12" s="9"/>
      <c r="O12" s="9"/>
      <c r="P12" s="4"/>
      <c r="Q12" s="4"/>
    </row>
    <row r="13" spans="1:17" ht="15">
      <c r="A13" s="44">
        <v>16</v>
      </c>
      <c r="B13" s="44" t="str">
        <f>IF(A13="","",VLOOKUP(A13,Entrants!$B$4:$D$105,3))</f>
        <v>RD</v>
      </c>
      <c r="C13" s="44">
        <v>9</v>
      </c>
      <c r="D13" s="43" t="str">
        <f>IF(A13="","",VLOOKUP(A13,Entrants!$B$4:$D$105,2))</f>
        <v>Craddock, Ann</v>
      </c>
      <c r="E13" s="46">
        <v>0.01818287037037037</v>
      </c>
      <c r="F13" s="46">
        <f>IF(A13="","",VLOOKUP(A13,Entrants!$B$4:$J$105,9))</f>
        <v>0.0031249999999999997</v>
      </c>
      <c r="G13" s="46">
        <f t="shared" si="0"/>
        <v>0.01505787037037037</v>
      </c>
      <c r="I13" s="8">
        <v>9</v>
      </c>
      <c r="J13" s="10" t="s">
        <v>132</v>
      </c>
      <c r="K13" s="49">
        <v>0.01888888888888889</v>
      </c>
      <c r="L13" s="49">
        <v>0.008101851851851851</v>
      </c>
      <c r="M13" s="49">
        <v>0.010787037037037038</v>
      </c>
      <c r="N13" s="9"/>
      <c r="O13" s="9"/>
      <c r="P13" s="4"/>
      <c r="Q13" s="4"/>
    </row>
    <row r="14" spans="1:17" ht="15">
      <c r="A14" s="44">
        <v>39</v>
      </c>
      <c r="B14" s="44" t="str">
        <f>IF(A14="","",VLOOKUP(A14,Entrants!$B$4:$D$105,3))</f>
        <v>RR</v>
      </c>
      <c r="C14" s="44">
        <v>10</v>
      </c>
      <c r="D14" s="43" t="str">
        <f>IF(A14="","",VLOOKUP(A14,Entrants!$B$4:$D$105,2))</f>
        <v>Ingram, Ron</v>
      </c>
      <c r="E14" s="46">
        <v>0.018275462962962962</v>
      </c>
      <c r="F14" s="46">
        <f>IF(A14="","",VLOOKUP(A14,Entrants!$B$4:$J$105,9))</f>
        <v>0.004976851851851852</v>
      </c>
      <c r="G14" s="46">
        <f t="shared" si="0"/>
        <v>0.01329861111111111</v>
      </c>
      <c r="I14" s="8">
        <v>10</v>
      </c>
      <c r="J14" s="10" t="s">
        <v>115</v>
      </c>
      <c r="K14" s="49">
        <v>0.01925925925925926</v>
      </c>
      <c r="L14" s="49">
        <v>0.008449074074074074</v>
      </c>
      <c r="M14" s="49">
        <v>0.010810185185185187</v>
      </c>
      <c r="N14" s="9"/>
      <c r="O14" s="9"/>
      <c r="P14" s="4"/>
      <c r="Q14" s="4"/>
    </row>
    <row r="15" spans="1:17" ht="15">
      <c r="A15" s="44">
        <v>71</v>
      </c>
      <c r="B15" s="44" t="str">
        <f>IF(A15="","",VLOOKUP(A15,Entrants!$B$4:$D$105,3))</f>
        <v>GT</v>
      </c>
      <c r="C15" s="44">
        <v>11</v>
      </c>
      <c r="D15" s="43" t="str">
        <f>IF(A15="","",VLOOKUP(A15,Entrants!$B$4:$D$105,2))</f>
        <v>Singleton, Brian</v>
      </c>
      <c r="E15" s="46">
        <v>0.018287037037037036</v>
      </c>
      <c r="F15" s="46">
        <f>IF(A15="","",VLOOKUP(A15,Entrants!$B$4:$J$105,9))</f>
        <v>0.006712962962962962</v>
      </c>
      <c r="G15" s="46">
        <f t="shared" si="0"/>
        <v>0.011574074074074073</v>
      </c>
      <c r="I15" s="8">
        <v>11</v>
      </c>
      <c r="J15" s="10" t="s">
        <v>110</v>
      </c>
      <c r="K15" s="49">
        <v>0.018634259259259257</v>
      </c>
      <c r="L15" s="49">
        <v>0.007754629629629629</v>
      </c>
      <c r="M15" s="49">
        <v>0.010879629629629628</v>
      </c>
      <c r="N15" s="9"/>
      <c r="O15" s="9"/>
      <c r="P15" s="4"/>
      <c r="Q15" s="4"/>
    </row>
    <row r="16" spans="1:17" ht="15">
      <c r="A16" s="44">
        <v>65</v>
      </c>
      <c r="B16" s="44" t="str">
        <f>IF(A16="","",VLOOKUP(A16,Entrants!$B$4:$D$105,3))</f>
        <v>CA</v>
      </c>
      <c r="C16" s="44">
        <v>12</v>
      </c>
      <c r="D16" s="43" t="str">
        <f>IF(A16="","",VLOOKUP(A16,Entrants!$B$4:$D$105,2))</f>
        <v>Rochester, Sue</v>
      </c>
      <c r="E16" s="46">
        <v>0.018298611111111113</v>
      </c>
      <c r="F16" s="46">
        <f>IF(A16="","",VLOOKUP(A16,Entrants!$B$4:$J$105,9))</f>
        <v>0.0012731481481481483</v>
      </c>
      <c r="G16" s="46">
        <f t="shared" si="0"/>
        <v>0.017025462962962964</v>
      </c>
      <c r="I16" s="8">
        <v>12</v>
      </c>
      <c r="J16" s="10" t="s">
        <v>157</v>
      </c>
      <c r="K16" s="49">
        <v>0.01866898148148148</v>
      </c>
      <c r="L16" s="49">
        <v>0.007638888888888889</v>
      </c>
      <c r="M16" s="49">
        <v>0.011030092592592591</v>
      </c>
      <c r="N16" s="9"/>
      <c r="O16" s="9"/>
      <c r="P16" s="4"/>
      <c r="Q16" s="4"/>
    </row>
    <row r="17" spans="1:17" ht="15">
      <c r="A17" s="44">
        <v>1</v>
      </c>
      <c r="B17" s="44" t="str">
        <f>IF(A17="","",VLOOKUP(A17,Entrants!$B$4:$D$105,3))</f>
        <v>MP</v>
      </c>
      <c r="C17" s="44">
        <v>13</v>
      </c>
      <c r="D17" s="43" t="str">
        <f>IF(A17="","",VLOOKUP(A17,Entrants!$B$4:$D$105,2))</f>
        <v>Barkley, Robby</v>
      </c>
      <c r="E17" s="46">
        <v>0.018310185185185186</v>
      </c>
      <c r="F17" s="46">
        <f>IF(A17="","",VLOOKUP(A17,Entrants!$B$4:$J$105,9))</f>
        <v>0.007986111111111112</v>
      </c>
      <c r="G17" s="46">
        <f t="shared" si="0"/>
        <v>0.010324074074074074</v>
      </c>
      <c r="I17" s="8">
        <v>13</v>
      </c>
      <c r="J17" s="10" t="s">
        <v>105</v>
      </c>
      <c r="K17" s="49">
        <v>0.018622685185185183</v>
      </c>
      <c r="L17" s="49">
        <v>0.007523148148148148</v>
      </c>
      <c r="M17" s="49">
        <v>0.011099537037037036</v>
      </c>
      <c r="N17" s="9"/>
      <c r="O17" s="9"/>
      <c r="P17" s="4"/>
      <c r="Q17" s="4"/>
    </row>
    <row r="18" spans="1:17" ht="15">
      <c r="A18" s="44">
        <v>79</v>
      </c>
      <c r="B18" s="44" t="str">
        <f>IF(A18="","",VLOOKUP(A18,Entrants!$B$4:$D$105,3))</f>
        <v>AD</v>
      </c>
      <c r="C18" s="44">
        <v>14</v>
      </c>
      <c r="D18" s="43" t="str">
        <f>IF(A18="","",VLOOKUP(A18,Entrants!$B$4:$D$105,2))</f>
        <v>Walker, Steve</v>
      </c>
      <c r="E18" s="46">
        <v>0.01832175925925926</v>
      </c>
      <c r="F18" s="46">
        <f>IF(A18="","",VLOOKUP(A18,Entrants!$B$4:$J$105,9))</f>
        <v>0.005902777777777778</v>
      </c>
      <c r="G18" s="46">
        <f t="shared" si="0"/>
        <v>0.012418981481481482</v>
      </c>
      <c r="I18" s="8">
        <v>14</v>
      </c>
      <c r="J18" s="10" t="s">
        <v>86</v>
      </c>
      <c r="K18" s="49">
        <v>0.018958333333333334</v>
      </c>
      <c r="L18" s="49">
        <v>0.007754629629629629</v>
      </c>
      <c r="M18" s="49">
        <v>0.011203703703703705</v>
      </c>
      <c r="N18" s="9"/>
      <c r="O18" s="9"/>
      <c r="P18" s="4"/>
      <c r="Q18" s="4"/>
    </row>
    <row r="19" spans="1:17" ht="15">
      <c r="A19" s="44">
        <v>84</v>
      </c>
      <c r="B19" s="44" t="str">
        <f>IF(A19="","",VLOOKUP(A19,Entrants!$B$4:$D$105,3))</f>
        <v>HT</v>
      </c>
      <c r="C19" s="44">
        <v>15</v>
      </c>
      <c r="D19" s="43" t="str">
        <f>IF(A19="","",VLOOKUP(A19,Entrants!$B$4:$D$105,2))</f>
        <v>Young, James</v>
      </c>
      <c r="E19" s="46">
        <v>0.018333333333333333</v>
      </c>
      <c r="F19" s="46">
        <f>IF(A19="","",VLOOKUP(A19,Entrants!$B$4:$J$105,9))</f>
        <v>0.008449074074074074</v>
      </c>
      <c r="G19" s="46">
        <f t="shared" si="0"/>
        <v>0.00988425925925926</v>
      </c>
      <c r="H19" s="3"/>
      <c r="I19" s="8">
        <v>15</v>
      </c>
      <c r="J19" s="10" t="s">
        <v>147</v>
      </c>
      <c r="K19" s="49">
        <v>0.01931712962962963</v>
      </c>
      <c r="L19" s="49">
        <v>0.008101851851851851</v>
      </c>
      <c r="M19" s="49">
        <v>0.011215277777777777</v>
      </c>
      <c r="N19" s="9"/>
      <c r="O19" s="9"/>
      <c r="P19" s="4"/>
      <c r="Q19" s="4"/>
    </row>
    <row r="20" spans="1:17" ht="15">
      <c r="A20" s="44">
        <v>54</v>
      </c>
      <c r="B20" s="44" t="str">
        <f>IF(A20="","",VLOOKUP(A20,Entrants!$B$4:$D$105,3))</f>
        <v>MM</v>
      </c>
      <c r="C20" s="44">
        <v>16</v>
      </c>
      <c r="D20" s="43" t="str">
        <f>IF(A20="","",VLOOKUP(A20,Entrants!$B$4:$D$105,2))</f>
        <v>Morris, Helen</v>
      </c>
      <c r="E20" s="46">
        <v>0.01834490740740741</v>
      </c>
      <c r="F20" s="46">
        <f>IF(A20="","",VLOOKUP(A20,Entrants!$B$4:$J$105,9))</f>
        <v>0.0061342592592592594</v>
      </c>
      <c r="G20" s="46">
        <f t="shared" si="0"/>
        <v>0.012210648148148151</v>
      </c>
      <c r="I20" s="8">
        <v>16</v>
      </c>
      <c r="J20" s="10" t="s">
        <v>106</v>
      </c>
      <c r="K20" s="49">
        <v>0.01912037037037037</v>
      </c>
      <c r="L20" s="49">
        <v>0.007754629629629629</v>
      </c>
      <c r="M20" s="49">
        <v>0.011365740740740742</v>
      </c>
      <c r="N20" s="9"/>
      <c r="O20" s="9"/>
      <c r="P20" s="4"/>
      <c r="Q20" s="4"/>
    </row>
    <row r="21" spans="1:17" ht="15">
      <c r="A21" s="44">
        <v>41</v>
      </c>
      <c r="B21" s="44" t="str">
        <f>IF(A21="","",VLOOKUP(A21,Entrants!$B$4:$D$105,3))</f>
        <v>LL</v>
      </c>
      <c r="C21" s="44">
        <v>17</v>
      </c>
      <c r="D21" s="43" t="str">
        <f>IF(A21="","",VLOOKUP(A21,Entrants!$B$4:$D$105,2))</f>
        <v>Jansen, Jake</v>
      </c>
      <c r="E21" s="46">
        <v>0.01835648148148148</v>
      </c>
      <c r="F21" s="46">
        <f>IF(A21="","",VLOOKUP(A21,Entrants!$B$4:$J$105,9))</f>
        <v>0.008680555555555556</v>
      </c>
      <c r="G21" s="46">
        <f t="shared" si="0"/>
        <v>0.009675925925925925</v>
      </c>
      <c r="I21" s="8">
        <v>17</v>
      </c>
      <c r="J21" s="10" t="s">
        <v>108</v>
      </c>
      <c r="K21" s="49">
        <v>0.018599537037037036</v>
      </c>
      <c r="L21" s="49">
        <v>0.007175925925925926</v>
      </c>
      <c r="M21" s="49">
        <v>0.01142361111111111</v>
      </c>
      <c r="N21" s="9"/>
      <c r="O21" s="9"/>
      <c r="P21" s="4"/>
      <c r="Q21" s="4"/>
    </row>
    <row r="22" spans="1:17" ht="15">
      <c r="A22" s="44">
        <v>59</v>
      </c>
      <c r="B22" s="44" t="str">
        <f>IF(A22="","",VLOOKUP(A22,Entrants!$B$4:$D$105,3))</f>
        <v>TB</v>
      </c>
      <c r="C22" s="44">
        <v>18</v>
      </c>
      <c r="D22" s="43" t="str">
        <f>IF(A22="","",VLOOKUP(A22,Entrants!$B$4:$D$105,2))</f>
        <v>Ponton, Mark</v>
      </c>
      <c r="E22" s="46">
        <v>0.018379629629629628</v>
      </c>
      <c r="F22" s="46">
        <f>IF(A22="","",VLOOKUP(A22,Entrants!$B$4:$J$105,9))</f>
        <v>0.006481481481481481</v>
      </c>
      <c r="G22" s="46">
        <f t="shared" si="0"/>
        <v>0.011898148148148147</v>
      </c>
      <c r="I22" s="8">
        <v>18</v>
      </c>
      <c r="J22" s="10" t="s">
        <v>135</v>
      </c>
      <c r="K22" s="49">
        <v>0.018599537037037036</v>
      </c>
      <c r="L22" s="49">
        <v>0.007175925925925926</v>
      </c>
      <c r="M22" s="49">
        <v>0.01142361111111111</v>
      </c>
      <c r="N22" s="9"/>
      <c r="O22" s="9"/>
      <c r="P22" s="4"/>
      <c r="Q22" s="4"/>
    </row>
    <row r="23" spans="1:17" ht="15">
      <c r="A23" s="44">
        <v>63</v>
      </c>
      <c r="B23" s="44" t="str">
        <f>IF(A23="","",VLOOKUP(A23,Entrants!$B$4:$D$105,3))</f>
        <v>AD</v>
      </c>
      <c r="C23" s="44">
        <v>19</v>
      </c>
      <c r="D23" s="43" t="str">
        <f>IF(A23="","",VLOOKUP(A23,Entrants!$B$4:$D$105,2))</f>
        <v>Roberts, Dave</v>
      </c>
      <c r="E23" s="46">
        <v>0.018425925925925925</v>
      </c>
      <c r="F23" s="46">
        <f>IF(A23="","",VLOOKUP(A23,Entrants!$B$4:$J$105,9))</f>
        <v>0.0061342592592592594</v>
      </c>
      <c r="G23" s="46">
        <f t="shared" si="0"/>
        <v>0.012291666666666666</v>
      </c>
      <c r="I23" s="8">
        <v>19</v>
      </c>
      <c r="J23" s="10" t="s">
        <v>92</v>
      </c>
      <c r="K23" s="49">
        <v>0.01884259259259259</v>
      </c>
      <c r="L23" s="49">
        <v>0.007291666666666666</v>
      </c>
      <c r="M23" s="49">
        <v>0.011550925925925926</v>
      </c>
      <c r="N23" s="9"/>
      <c r="O23" s="9"/>
      <c r="P23" s="4"/>
      <c r="Q23" s="4"/>
    </row>
    <row r="24" spans="1:17" ht="15">
      <c r="A24" s="44">
        <v>2</v>
      </c>
      <c r="B24" s="44" t="str">
        <f>IF(A24="","",VLOOKUP(A24,Entrants!$B$4:$D$105,3))</f>
        <v>RD</v>
      </c>
      <c r="C24" s="44">
        <v>20</v>
      </c>
      <c r="D24" s="43" t="str">
        <f>IF(A24="","",VLOOKUP(A24,Entrants!$B$4:$D$105,2))</f>
        <v>Barrass, Heather</v>
      </c>
      <c r="E24" s="46">
        <v>0.018472222222222223</v>
      </c>
      <c r="F24" s="46">
        <f>IF(A24="","",VLOOKUP(A24,Entrants!$B$4:$J$105,9))</f>
        <v>0.005555555555555556</v>
      </c>
      <c r="G24" s="46">
        <f t="shared" si="0"/>
        <v>0.012916666666666667</v>
      </c>
      <c r="I24" s="8">
        <v>20</v>
      </c>
      <c r="J24" s="10" t="s">
        <v>143</v>
      </c>
      <c r="K24" s="49">
        <v>0.018287037037037036</v>
      </c>
      <c r="L24" s="49">
        <v>0.006712962962962962</v>
      </c>
      <c r="M24" s="49">
        <v>0.011574074074074073</v>
      </c>
      <c r="N24" s="9"/>
      <c r="O24" s="9"/>
      <c r="P24" s="4"/>
      <c r="Q24" s="4"/>
    </row>
    <row r="25" spans="1:17" ht="15">
      <c r="A25" s="44">
        <v>17</v>
      </c>
      <c r="B25" s="44">
        <f>IF(A25="","",VLOOKUP(A25,Entrants!$B$4:$D$105,3))</f>
        <v>0</v>
      </c>
      <c r="C25" s="44">
        <v>21</v>
      </c>
      <c r="D25" s="43" t="str">
        <f>IF(A25="","",VLOOKUP(A25,Entrants!$B$4:$D$105,2))</f>
        <v>Cuthbertson, Lee</v>
      </c>
      <c r="E25" s="46">
        <v>0.018483796296296297</v>
      </c>
      <c r="F25" s="46">
        <f>IF(A25="","",VLOOKUP(A25,Entrants!$B$4:$J$105,9))</f>
        <v>0.008680555555555556</v>
      </c>
      <c r="G25" s="46">
        <f t="shared" si="0"/>
        <v>0.00980324074074074</v>
      </c>
      <c r="I25" s="8">
        <v>21</v>
      </c>
      <c r="J25" s="10" t="s">
        <v>109</v>
      </c>
      <c r="K25" s="49">
        <v>0.017997685185185186</v>
      </c>
      <c r="L25" s="49">
        <v>0.00636574074074074</v>
      </c>
      <c r="M25" s="49">
        <v>0.011631944444444445</v>
      </c>
      <c r="N25" s="9"/>
      <c r="O25" s="9"/>
      <c r="P25" s="4"/>
      <c r="Q25" s="4"/>
    </row>
    <row r="26" spans="1:17" ht="15">
      <c r="A26" s="44">
        <v>43</v>
      </c>
      <c r="B26" s="44" t="str">
        <f>IF(A26="","",VLOOKUP(A26,Entrants!$B$4:$D$105,3))</f>
        <v>TB</v>
      </c>
      <c r="C26" s="44">
        <v>22</v>
      </c>
      <c r="D26" s="43" t="str">
        <f>IF(A26="","",VLOOKUP(A26,Entrants!$B$4:$D$105,2))</f>
        <v>Johnson, Ewa</v>
      </c>
      <c r="E26" s="46">
        <v>0.01851851851851852</v>
      </c>
      <c r="F26" s="46">
        <f>IF(A26="","",VLOOKUP(A26,Entrants!$B$4:$J$105,9))</f>
        <v>0.002314814814814815</v>
      </c>
      <c r="G26" s="46">
        <f t="shared" si="0"/>
        <v>0.016203703703703706</v>
      </c>
      <c r="I26" s="8">
        <v>22</v>
      </c>
      <c r="J26" s="10" t="s">
        <v>134</v>
      </c>
      <c r="K26" s="49">
        <v>0.018379629629629628</v>
      </c>
      <c r="L26" s="49">
        <v>0.006481481481481481</v>
      </c>
      <c r="M26" s="49">
        <v>0.011898148148148147</v>
      </c>
      <c r="N26" s="9"/>
      <c r="O26" s="9"/>
      <c r="P26" s="4"/>
      <c r="Q26" s="4"/>
    </row>
    <row r="27" spans="1:17" ht="15">
      <c r="A27" s="44">
        <v>52</v>
      </c>
      <c r="B27" s="44" t="str">
        <f>IF(A27="","",VLOOKUP(A27,Entrants!$B$4:$D$105,3))</f>
        <v>FS</v>
      </c>
      <c r="C27" s="44">
        <v>23</v>
      </c>
      <c r="D27" s="43" t="str">
        <f>IF(A27="","",VLOOKUP(A27,Entrants!$B$4:$D$105,2))</f>
        <v>Maylia, Peter</v>
      </c>
      <c r="E27" s="46">
        <v>0.018530092592592595</v>
      </c>
      <c r="F27" s="46">
        <f>IF(A27="","",VLOOKUP(A27,Entrants!$B$4:$J$105,9))</f>
        <v>0.005092592592592592</v>
      </c>
      <c r="G27" s="46">
        <f t="shared" si="0"/>
        <v>0.013437500000000002</v>
      </c>
      <c r="I27" s="8">
        <v>23</v>
      </c>
      <c r="J27" s="10" t="s">
        <v>239</v>
      </c>
      <c r="K27" s="49">
        <v>0.018055555555555557</v>
      </c>
      <c r="L27" s="49">
        <v>0.0061342592592592594</v>
      </c>
      <c r="M27" s="49">
        <v>0.011921296296296298</v>
      </c>
      <c r="N27" s="9"/>
      <c r="O27" s="9"/>
      <c r="P27" s="4"/>
      <c r="Q27" s="4"/>
    </row>
    <row r="28" spans="1:17" ht="15">
      <c r="A28" s="44">
        <v>76</v>
      </c>
      <c r="B28" s="44" t="str">
        <f>IF(A28="","",VLOOKUP(A28,Entrants!$B$4:$D$105,3))</f>
        <v>MP</v>
      </c>
      <c r="C28" s="44">
        <v>24</v>
      </c>
      <c r="D28" s="43" t="str">
        <f>IF(A28="","",VLOOKUP(A28,Entrants!$B$4:$D$105,2))</f>
        <v>Stewart, Graeme</v>
      </c>
      <c r="E28" s="46">
        <v>0.01857638888888889</v>
      </c>
      <c r="F28" s="46">
        <f>IF(A28="","",VLOOKUP(A28,Entrants!$B$4:$J$105,9))</f>
        <v>0.007870370370370371</v>
      </c>
      <c r="G28" s="46">
        <f t="shared" si="0"/>
        <v>0.010706018518518517</v>
      </c>
      <c r="I28" s="8">
        <v>24</v>
      </c>
      <c r="J28" s="10" t="s">
        <v>91</v>
      </c>
      <c r="K28" s="49">
        <v>0.01909722222222222</v>
      </c>
      <c r="L28" s="49">
        <v>0.006944444444444444</v>
      </c>
      <c r="M28" s="49">
        <v>0.012152777777777776</v>
      </c>
      <c r="N28" s="9"/>
      <c r="O28" s="9"/>
      <c r="P28" s="4"/>
      <c r="Q28" s="4"/>
    </row>
    <row r="29" spans="1:17" ht="15">
      <c r="A29" s="44">
        <v>48</v>
      </c>
      <c r="B29" s="44" t="str">
        <f>IF(A29="","",VLOOKUP(A29,Entrants!$B$4:$D$105,3))</f>
        <v>RR</v>
      </c>
      <c r="C29" s="44">
        <v>25</v>
      </c>
      <c r="D29" s="43" t="str">
        <f>IF(A29="","",VLOOKUP(A29,Entrants!$B$4:$D$105,2))</f>
        <v>Lonsdale, Davina</v>
      </c>
      <c r="E29" s="46">
        <v>0.01857638888888889</v>
      </c>
      <c r="F29" s="46">
        <f>IF(A29="","",VLOOKUP(A29,Entrants!$B$4:$J$105,9))</f>
        <v>0.00474537037037037</v>
      </c>
      <c r="G29" s="46">
        <f t="shared" si="0"/>
        <v>0.013831018518518519</v>
      </c>
      <c r="I29" s="8">
        <v>25</v>
      </c>
      <c r="J29" s="10" t="s">
        <v>148</v>
      </c>
      <c r="K29" s="49">
        <v>0.01902777777777778</v>
      </c>
      <c r="L29" s="49">
        <v>0.006828703703703704</v>
      </c>
      <c r="M29" s="49">
        <v>0.012199074074074074</v>
      </c>
      <c r="N29" s="9"/>
      <c r="O29" s="9"/>
      <c r="P29" s="4"/>
      <c r="Q29" s="4"/>
    </row>
    <row r="30" spans="1:17" ht="15">
      <c r="A30" s="44">
        <v>31</v>
      </c>
      <c r="B30" s="44" t="str">
        <f>IF(A30="","",VLOOKUP(A30,Entrants!$B$4:$D$105,3))</f>
        <v>RR</v>
      </c>
      <c r="C30" s="44">
        <v>26</v>
      </c>
      <c r="D30" s="43" t="str">
        <f>IF(A30="","",VLOOKUP(A30,Entrants!$B$4:$D$105,2))</f>
        <v>Gillespie, Steve</v>
      </c>
      <c r="E30" s="46">
        <v>0.018599537037037036</v>
      </c>
      <c r="F30" s="46">
        <f>IF(A30="","",VLOOKUP(A30,Entrants!$B$4:$J$105,9))</f>
        <v>0.007175925925925926</v>
      </c>
      <c r="G30" s="46">
        <f t="shared" si="0"/>
        <v>0.01142361111111111</v>
      </c>
      <c r="I30" s="8">
        <v>26</v>
      </c>
      <c r="J30" s="10" t="s">
        <v>130</v>
      </c>
      <c r="K30" s="49">
        <v>0.01834490740740741</v>
      </c>
      <c r="L30" s="49">
        <v>0.0061342592592592594</v>
      </c>
      <c r="M30" s="49">
        <v>0.012210648148148151</v>
      </c>
      <c r="N30" s="9"/>
      <c r="O30" s="9"/>
      <c r="P30" s="4"/>
      <c r="Q30" s="4"/>
    </row>
    <row r="31" spans="1:17" ht="15">
      <c r="A31" s="44">
        <v>60</v>
      </c>
      <c r="B31" s="44" t="str">
        <f>IF(A31="","",VLOOKUP(A31,Entrants!$B$4:$D$105,3))</f>
        <v>RD</v>
      </c>
      <c r="C31" s="44">
        <v>27</v>
      </c>
      <c r="D31" s="43" t="str">
        <f>IF(A31="","",VLOOKUP(A31,Entrants!$B$4:$D$105,2))</f>
        <v>Potts, David</v>
      </c>
      <c r="E31" s="46">
        <v>0.018599537037037036</v>
      </c>
      <c r="F31" s="46">
        <f>IF(A31="","",VLOOKUP(A31,Entrants!$B$4:$J$105,9))</f>
        <v>0.007175925925925926</v>
      </c>
      <c r="G31" s="46">
        <f t="shared" si="0"/>
        <v>0.01142361111111111</v>
      </c>
      <c r="I31" s="8">
        <v>27</v>
      </c>
      <c r="J31" s="10" t="s">
        <v>166</v>
      </c>
      <c r="K31" s="49">
        <v>0.017002314814814814</v>
      </c>
      <c r="L31" s="49">
        <v>0.00474537037037037</v>
      </c>
      <c r="M31" s="49">
        <v>0.012256944444444444</v>
      </c>
      <c r="N31" s="9"/>
      <c r="O31" s="9"/>
      <c r="P31" s="4"/>
      <c r="Q31" s="4"/>
    </row>
    <row r="32" spans="1:17" ht="15">
      <c r="A32" s="44">
        <v>28</v>
      </c>
      <c r="B32" s="44" t="str">
        <f>IF(A32="","",VLOOKUP(A32,Entrants!$B$4:$D$105,3))</f>
        <v>FS</v>
      </c>
      <c r="C32" s="44">
        <v>28</v>
      </c>
      <c r="D32" s="43" t="str">
        <f>IF(A32="","",VLOOKUP(A32,Entrants!$B$4:$D$105,2))</f>
        <v>French, Steven</v>
      </c>
      <c r="E32" s="46">
        <v>0.018622685185185183</v>
      </c>
      <c r="F32" s="46">
        <f>IF(A32="","",VLOOKUP(A32,Entrants!$B$4:$J$105,9))</f>
        <v>0.007523148148148148</v>
      </c>
      <c r="G32" s="46">
        <f t="shared" si="0"/>
        <v>0.011099537037037036</v>
      </c>
      <c r="I32" s="8">
        <v>28</v>
      </c>
      <c r="J32" s="10" t="s">
        <v>137</v>
      </c>
      <c r="K32" s="49">
        <v>0.018425925925925925</v>
      </c>
      <c r="L32" s="49">
        <v>0.0061342592592592594</v>
      </c>
      <c r="M32" s="49">
        <v>0.012291666666666666</v>
      </c>
      <c r="N32" s="9"/>
      <c r="O32" s="9"/>
      <c r="P32" s="4"/>
      <c r="Q32" s="4"/>
    </row>
    <row r="33" spans="1:17" ht="15">
      <c r="A33" s="44">
        <v>33</v>
      </c>
      <c r="B33" s="44" t="str">
        <f>IF(A33="","",VLOOKUP(A33,Entrants!$B$4:$D$105,3))</f>
        <v>CA</v>
      </c>
      <c r="C33" s="44">
        <v>29</v>
      </c>
      <c r="D33" s="43" t="str">
        <f>IF(A33="","",VLOOKUP(A33,Entrants!$B$4:$D$105,2))</f>
        <v>Hedley, Charlie</v>
      </c>
      <c r="E33" s="46">
        <v>0.018634259259259257</v>
      </c>
      <c r="F33" s="46">
        <f>IF(A33="","",VLOOKUP(A33,Entrants!$B$4:$J$105,9))</f>
        <v>0.007754629629629629</v>
      </c>
      <c r="G33" s="46">
        <f t="shared" si="0"/>
        <v>0.010879629629629628</v>
      </c>
      <c r="I33" s="8">
        <v>29</v>
      </c>
      <c r="J33" s="10" t="s">
        <v>126</v>
      </c>
      <c r="K33" s="49">
        <v>0.017800925925925925</v>
      </c>
      <c r="L33" s="49">
        <v>0.005439814814814815</v>
      </c>
      <c r="M33" s="49">
        <v>0.012361111111111111</v>
      </c>
      <c r="N33" s="9"/>
      <c r="O33" s="9"/>
      <c r="P33" s="4"/>
      <c r="Q33" s="4"/>
    </row>
    <row r="34" spans="1:17" ht="15">
      <c r="A34" s="44">
        <v>57</v>
      </c>
      <c r="B34" s="44" t="str">
        <f>IF(A34="","",VLOOKUP(A34,Entrants!$B$4:$D$105,3))</f>
        <v>AD</v>
      </c>
      <c r="C34" s="44">
        <v>30</v>
      </c>
      <c r="D34" s="43" t="str">
        <f>IF(A34="","",VLOOKUP(A34,Entrants!$B$4:$D$105,2))</f>
        <v>Nutt, Judith</v>
      </c>
      <c r="E34" s="46">
        <v>0.01866898148148148</v>
      </c>
      <c r="F34" s="46">
        <f>IF(A34="","",VLOOKUP(A34,Entrants!$B$4:$J$105,9))</f>
        <v>0.007638888888888889</v>
      </c>
      <c r="G34" s="46">
        <f t="shared" si="0"/>
        <v>0.011030092592592591</v>
      </c>
      <c r="I34" s="8">
        <v>30</v>
      </c>
      <c r="J34" s="10" t="s">
        <v>149</v>
      </c>
      <c r="K34" s="49">
        <v>0.01832175925925926</v>
      </c>
      <c r="L34" s="49">
        <v>0.005902777777777778</v>
      </c>
      <c r="M34" s="49">
        <v>0.012418981481481482</v>
      </c>
      <c r="N34" s="9"/>
      <c r="O34" s="9"/>
      <c r="P34" s="4"/>
      <c r="Q34" s="4"/>
    </row>
    <row r="35" spans="1:17" ht="15">
      <c r="A35" s="44">
        <v>13</v>
      </c>
      <c r="B35" s="44" t="str">
        <f>IF(A35="","",VLOOKUP(A35,Entrants!$B$4:$D$105,3))</f>
        <v>HT</v>
      </c>
      <c r="C35" s="44">
        <v>31</v>
      </c>
      <c r="D35" s="43" t="str">
        <f>IF(A35="","",VLOOKUP(A35,Entrants!$B$4:$D$105,2))</f>
        <v>Coultate, Louise</v>
      </c>
      <c r="E35" s="46">
        <v>0.01866898148148148</v>
      </c>
      <c r="F35" s="46">
        <f>IF(A35="","",VLOOKUP(A35,Entrants!$B$4:$J$105,9))</f>
        <v>0.00462962962962963</v>
      </c>
      <c r="G35" s="46">
        <f t="shared" si="0"/>
        <v>0.014039351851851851</v>
      </c>
      <c r="I35" s="8">
        <v>31</v>
      </c>
      <c r="J35" s="10" t="s">
        <v>153</v>
      </c>
      <c r="K35" s="49">
        <v>0.018136574074074072</v>
      </c>
      <c r="L35" s="49">
        <v>0.005439814814814815</v>
      </c>
      <c r="M35" s="49">
        <v>0.012696759259259258</v>
      </c>
      <c r="N35" s="9"/>
      <c r="O35" s="9"/>
      <c r="P35" s="4"/>
      <c r="Q35" s="4"/>
    </row>
    <row r="36" spans="1:17" ht="15">
      <c r="A36" s="44">
        <v>23</v>
      </c>
      <c r="B36" s="44">
        <f>IF(A36="","",VLOOKUP(A36,Entrants!$B$4:$D$105,3))</f>
        <v>0</v>
      </c>
      <c r="C36" s="44">
        <v>32</v>
      </c>
      <c r="D36" s="43" t="str">
        <f>IF(A36="","",VLOOKUP(A36,Entrants!$B$4:$D$105,2))</f>
        <v>Dungworth, Alice</v>
      </c>
      <c r="E36" s="46">
        <v>0.018761574074074073</v>
      </c>
      <c r="F36" s="46">
        <f>IF(A36="","",VLOOKUP(A36,Entrants!$B$4:$J$105,9))</f>
        <v>0.005208333333333333</v>
      </c>
      <c r="G36" s="46">
        <f t="shared" si="0"/>
        <v>0.01355324074074074</v>
      </c>
      <c r="I36" s="8">
        <v>32</v>
      </c>
      <c r="J36" s="10" t="s">
        <v>85</v>
      </c>
      <c r="K36" s="49">
        <v>0.018472222222222223</v>
      </c>
      <c r="L36" s="49">
        <v>0.005555555555555556</v>
      </c>
      <c r="M36" s="49">
        <v>0.012916666666666667</v>
      </c>
      <c r="N36" s="9"/>
      <c r="O36" s="9"/>
      <c r="P36" s="4"/>
      <c r="Q36" s="4"/>
    </row>
    <row r="37" spans="1:17" ht="15">
      <c r="A37" s="44">
        <v>21</v>
      </c>
      <c r="B37" s="44" t="str">
        <f>IF(A37="","",VLOOKUP(A37,Entrants!$B$4:$D$105,3))</f>
        <v>RD</v>
      </c>
      <c r="C37" s="44">
        <v>33</v>
      </c>
      <c r="D37" s="43" t="str">
        <f>IF(A37="","",VLOOKUP(A37,Entrants!$B$4:$D$105,2))</f>
        <v>Dodd, Sam</v>
      </c>
      <c r="E37" s="46">
        <v>0.01877314814814815</v>
      </c>
      <c r="F37" s="46">
        <f>IF(A37="","",VLOOKUP(A37,Entrants!$B$4:$J$105,9))</f>
        <v>0.008217592592592594</v>
      </c>
      <c r="G37" s="46">
        <f t="shared" si="0"/>
        <v>0.010555555555555556</v>
      </c>
      <c r="I37" s="8">
        <v>33</v>
      </c>
      <c r="J37" s="10" t="s">
        <v>103</v>
      </c>
      <c r="K37" s="49">
        <v>0.01920138888888889</v>
      </c>
      <c r="L37" s="49">
        <v>0.0061342592592592594</v>
      </c>
      <c r="M37" s="49">
        <v>0.01306712962962963</v>
      </c>
      <c r="N37" s="9"/>
      <c r="O37" s="9"/>
      <c r="P37" s="4"/>
      <c r="Q37" s="4"/>
    </row>
    <row r="38" spans="1:17" ht="15">
      <c r="A38" s="44">
        <v>27</v>
      </c>
      <c r="B38" s="44" t="str">
        <f>IF(A38="","",VLOOKUP(A38,Entrants!$B$4:$D$105,3))</f>
        <v>FS</v>
      </c>
      <c r="C38" s="44">
        <v>34</v>
      </c>
      <c r="D38" s="43" t="str">
        <f>IF(A38="","",VLOOKUP(A38,Entrants!$B$4:$D$105,2))</f>
        <v>French, Jon</v>
      </c>
      <c r="E38" s="46">
        <v>0.018796296296296297</v>
      </c>
      <c r="F38" s="46">
        <f>IF(A38="","",VLOOKUP(A38,Entrants!$B$4:$J$105,9))</f>
        <v>0.008564814814814815</v>
      </c>
      <c r="G38" s="46">
        <f t="shared" si="0"/>
        <v>0.010231481481481482</v>
      </c>
      <c r="I38" s="8">
        <v>34</v>
      </c>
      <c r="J38" s="10" t="s">
        <v>97</v>
      </c>
      <c r="K38" s="49">
        <v>0.018865740740740742</v>
      </c>
      <c r="L38" s="49">
        <v>0.005671296296296296</v>
      </c>
      <c r="M38" s="49">
        <v>0.013194444444444446</v>
      </c>
      <c r="N38" s="9"/>
      <c r="O38" s="9"/>
      <c r="P38" s="4"/>
      <c r="Q38" s="4"/>
    </row>
    <row r="39" spans="1:17" ht="15">
      <c r="A39" s="44">
        <v>11</v>
      </c>
      <c r="B39" s="44" t="str">
        <f>IF(A39="","",VLOOKUP(A39,Entrants!$B$4:$D$105,3))</f>
        <v>RR</v>
      </c>
      <c r="C39" s="44">
        <v>35</v>
      </c>
      <c r="D39" s="43" t="str">
        <f>IF(A39="","",VLOOKUP(A39,Entrants!$B$4:$D$105,2))</f>
        <v>Christopher, Heather</v>
      </c>
      <c r="E39" s="46">
        <v>0.01884259259259259</v>
      </c>
      <c r="F39" s="46">
        <f>IF(A39="","",VLOOKUP(A39,Entrants!$B$4:$J$105,9))</f>
        <v>0.007291666666666666</v>
      </c>
      <c r="G39" s="46">
        <f t="shared" si="0"/>
        <v>0.011550925925925926</v>
      </c>
      <c r="I39" s="8">
        <v>35</v>
      </c>
      <c r="J39" s="10" t="s">
        <v>163</v>
      </c>
      <c r="K39" s="49">
        <v>0.01892361111111111</v>
      </c>
      <c r="L39" s="49">
        <v>0.005671296296296296</v>
      </c>
      <c r="M39" s="49">
        <v>0.013252314814814814</v>
      </c>
      <c r="N39" s="9"/>
      <c r="O39" s="9"/>
      <c r="P39" s="4"/>
      <c r="Q39" s="4"/>
    </row>
    <row r="40" spans="1:17" ht="15">
      <c r="A40" s="44">
        <v>24</v>
      </c>
      <c r="B40" s="44" t="str">
        <f>IF(A40="","",VLOOKUP(A40,Entrants!$B$4:$D$105,3))</f>
        <v>LL</v>
      </c>
      <c r="C40" s="44">
        <v>36</v>
      </c>
      <c r="D40" s="43" t="str">
        <f>IF(A40="","",VLOOKUP(A40,Entrants!$B$4:$D$105,2))</f>
        <v>Dungworth, Joseph</v>
      </c>
      <c r="E40" s="46">
        <v>0.018854166666666665</v>
      </c>
      <c r="F40" s="46">
        <f>IF(A40="","",VLOOKUP(A40,Entrants!$B$4:$J$105,9))</f>
        <v>0.008217592592592594</v>
      </c>
      <c r="G40" s="46">
        <f t="shared" si="0"/>
        <v>0.01063657407407407</v>
      </c>
      <c r="I40" s="8">
        <v>36</v>
      </c>
      <c r="J40" s="10" t="s">
        <v>116</v>
      </c>
      <c r="K40" s="49">
        <v>0.018275462962962962</v>
      </c>
      <c r="L40" s="49">
        <v>0.004976851851851852</v>
      </c>
      <c r="M40" s="49">
        <v>0.01329861111111111</v>
      </c>
      <c r="N40" s="9"/>
      <c r="O40" s="9"/>
      <c r="P40" s="4"/>
      <c r="Q40" s="4"/>
    </row>
    <row r="41" spans="1:17" ht="15">
      <c r="A41" s="44">
        <v>19</v>
      </c>
      <c r="B41" s="44" t="str">
        <f>IF(A41="","",VLOOKUP(A41,Entrants!$B$4:$D$105,3))</f>
        <v>HT</v>
      </c>
      <c r="C41" s="44">
        <v>37</v>
      </c>
      <c r="D41" s="43" t="str">
        <f>IF(A41="","",VLOOKUP(A41,Entrants!$B$4:$D$105,2))</f>
        <v>Dickinson, Ralph</v>
      </c>
      <c r="E41" s="46">
        <v>0.018865740740740742</v>
      </c>
      <c r="F41" s="46">
        <f>IF(A41="","",VLOOKUP(A41,Entrants!$B$4:$J$105,9))</f>
        <v>0.005671296296296296</v>
      </c>
      <c r="G41" s="46">
        <f t="shared" si="0"/>
        <v>0.013194444444444446</v>
      </c>
      <c r="I41" s="8">
        <v>37</v>
      </c>
      <c r="J41" s="10" t="s">
        <v>90</v>
      </c>
      <c r="K41" s="49">
        <v>0.019398148148148147</v>
      </c>
      <c r="L41" s="49">
        <v>0.006018518518518518</v>
      </c>
      <c r="M41" s="49">
        <v>0.01337962962962963</v>
      </c>
      <c r="N41" s="9"/>
      <c r="O41" s="9"/>
      <c r="P41" s="4"/>
      <c r="Q41" s="4"/>
    </row>
    <row r="42" spans="1:17" ht="15">
      <c r="A42" s="44">
        <v>56</v>
      </c>
      <c r="B42" s="44" t="str">
        <f>IF(A42="","",VLOOKUP(A42,Entrants!$B$4:$D$105,3))</f>
        <v>MM</v>
      </c>
      <c r="C42" s="44">
        <v>38</v>
      </c>
      <c r="D42" s="43" t="str">
        <f>IF(A42="","",VLOOKUP(A42,Entrants!$B$4:$D$105,2))</f>
        <v>N'Jai, Daniel</v>
      </c>
      <c r="E42" s="46">
        <v>0.01888888888888889</v>
      </c>
      <c r="F42" s="46">
        <f>IF(A42="","",VLOOKUP(A42,Entrants!$B$4:$J$105,9))</f>
        <v>0.008101851851851851</v>
      </c>
      <c r="G42" s="46">
        <f t="shared" si="0"/>
        <v>0.010787037037037038</v>
      </c>
      <c r="I42" s="8">
        <v>38</v>
      </c>
      <c r="J42" s="10" t="s">
        <v>155</v>
      </c>
      <c r="K42" s="49">
        <v>0.017916666666666668</v>
      </c>
      <c r="L42" s="49">
        <v>0.004513888888888889</v>
      </c>
      <c r="M42" s="49">
        <v>0.013402777777777777</v>
      </c>
      <c r="N42" s="9"/>
      <c r="O42" s="9"/>
      <c r="P42" s="4"/>
      <c r="Q42" s="4"/>
    </row>
    <row r="43" spans="1:17" ht="15">
      <c r="A43" s="44">
        <v>72</v>
      </c>
      <c r="B43" s="44" t="str">
        <f>IF(A43="","",VLOOKUP(A43,Entrants!$B$4:$D$105,3))</f>
        <v>TB</v>
      </c>
      <c r="C43" s="44">
        <v>39</v>
      </c>
      <c r="D43" s="43" t="str">
        <f>IF(A43="","",VLOOKUP(A43,Entrants!$B$4:$D$105,2))</f>
        <v>Singleton, Karen</v>
      </c>
      <c r="E43" s="46">
        <v>0.01892361111111111</v>
      </c>
      <c r="F43" s="46">
        <f>IF(A43="","",VLOOKUP(A43,Entrants!$B$4:$J$105,9))</f>
        <v>0.005671296296296296</v>
      </c>
      <c r="G43" s="46">
        <f t="shared" si="0"/>
        <v>0.013252314814814814</v>
      </c>
      <c r="I43" s="8">
        <v>39</v>
      </c>
      <c r="J43" s="10" t="s">
        <v>128</v>
      </c>
      <c r="K43" s="49">
        <v>0.018530092592592595</v>
      </c>
      <c r="L43" s="49">
        <v>0.005092592592592592</v>
      </c>
      <c r="M43" s="49">
        <v>0.013437500000000002</v>
      </c>
      <c r="N43" s="9"/>
      <c r="O43" s="9"/>
      <c r="P43" s="4"/>
      <c r="Q43" s="4"/>
    </row>
    <row r="44" spans="1:17" ht="15">
      <c r="A44" s="44">
        <v>61</v>
      </c>
      <c r="B44" s="44" t="str">
        <f>IF(A44="","",VLOOKUP(A44,Entrants!$B$4:$D$105,3))</f>
        <v>MP</v>
      </c>
      <c r="C44" s="44">
        <v>40</v>
      </c>
      <c r="D44" s="43" t="str">
        <f>IF(A44="","",VLOOKUP(A44,Entrants!$B$4:$D$105,2))</f>
        <v>Rawlinson, Louise</v>
      </c>
      <c r="E44" s="46">
        <v>0.018935185185185183</v>
      </c>
      <c r="F44" s="46">
        <f>IF(A44="","",VLOOKUP(A44,Entrants!$B$4:$J$105,9))</f>
        <v>0.005092592592592592</v>
      </c>
      <c r="G44" s="46">
        <f t="shared" si="0"/>
        <v>0.01384259259259259</v>
      </c>
      <c r="I44" s="8">
        <v>40</v>
      </c>
      <c r="J44" s="10" t="s">
        <v>165</v>
      </c>
      <c r="K44" s="49">
        <v>0.018761574074074073</v>
      </c>
      <c r="L44" s="49">
        <v>0.005208333333333333</v>
      </c>
      <c r="M44" s="49">
        <v>0.01355324074074074</v>
      </c>
      <c r="N44" s="9"/>
      <c r="O44" s="9"/>
      <c r="P44" s="4"/>
      <c r="Q44" s="4"/>
    </row>
    <row r="45" spans="1:17" ht="15">
      <c r="A45" s="44">
        <v>22</v>
      </c>
      <c r="B45" s="44" t="str">
        <f>IF(A45="","",VLOOKUP(A45,Entrants!$B$4:$D$105,3))</f>
        <v>HT</v>
      </c>
      <c r="C45" s="44">
        <v>41</v>
      </c>
      <c r="D45" s="43" t="str">
        <f>IF(A45="","",VLOOKUP(A45,Entrants!$B$4:$D$105,2))</f>
        <v>Douglas, Louise</v>
      </c>
      <c r="E45" s="46">
        <v>0.018935185185185183</v>
      </c>
      <c r="F45" s="46">
        <f>IF(A45="","",VLOOKUP(A45,Entrants!$B$4:$J$105,9))</f>
        <v>0.004398148148148148</v>
      </c>
      <c r="G45" s="46">
        <f t="shared" si="0"/>
        <v>0.014537037037037036</v>
      </c>
      <c r="I45" s="8">
        <v>41</v>
      </c>
      <c r="J45" s="10" t="s">
        <v>124</v>
      </c>
      <c r="K45" s="49">
        <v>0.01857638888888889</v>
      </c>
      <c r="L45" s="49">
        <v>0.00474537037037037</v>
      </c>
      <c r="M45" s="49">
        <v>0.013831018518518519</v>
      </c>
      <c r="N45" s="9"/>
      <c r="O45" s="9"/>
      <c r="P45" s="4"/>
      <c r="Q45" s="4"/>
    </row>
    <row r="46" spans="1:15" ht="15">
      <c r="A46" s="44">
        <v>4</v>
      </c>
      <c r="B46" s="44" t="str">
        <f>IF(A46="","",VLOOKUP(A46,Entrants!$B$4:$D$105,3))</f>
        <v>RR</v>
      </c>
      <c r="C46" s="44">
        <v>42</v>
      </c>
      <c r="D46" s="43" t="str">
        <f>IF(A46="","",VLOOKUP(A46,Entrants!$B$4:$D$105,2))</f>
        <v>Baxter, Ian</v>
      </c>
      <c r="E46" s="46">
        <v>0.018958333333333334</v>
      </c>
      <c r="F46" s="46">
        <f>IF(A46="","",VLOOKUP(A46,Entrants!$B$4:$J$105,9))</f>
        <v>0.007754629629629629</v>
      </c>
      <c r="G46" s="46">
        <f t="shared" si="0"/>
        <v>0.011203703703703705</v>
      </c>
      <c r="I46" s="8">
        <v>42</v>
      </c>
      <c r="J46" s="10" t="s">
        <v>136</v>
      </c>
      <c r="K46" s="49">
        <v>0.018935185185185183</v>
      </c>
      <c r="L46" s="49">
        <v>0.005092592592592592</v>
      </c>
      <c r="M46" s="49">
        <v>0.01384259259259259</v>
      </c>
      <c r="N46" s="49"/>
      <c r="O46" s="49"/>
    </row>
    <row r="47" spans="1:15" ht="15">
      <c r="A47" s="44">
        <v>78</v>
      </c>
      <c r="B47" s="44" t="str">
        <f>IF(A47="","",VLOOKUP(A47,Entrants!$B$4:$D$105,3))</f>
        <v>GT</v>
      </c>
      <c r="C47" s="44">
        <v>43</v>
      </c>
      <c r="D47" s="43" t="str">
        <f>IF(A47="","",VLOOKUP(A47,Entrants!$B$4:$D$105,2))</f>
        <v>Turnbull, Paul</v>
      </c>
      <c r="E47" s="46">
        <v>0.01902777777777778</v>
      </c>
      <c r="F47" s="46">
        <f>IF(A47="","",VLOOKUP(A47,Entrants!$B$4:$J$105,9))</f>
        <v>0.006828703703703704</v>
      </c>
      <c r="G47" s="46">
        <f t="shared" si="0"/>
        <v>0.012199074074074074</v>
      </c>
      <c r="I47" s="8">
        <v>43</v>
      </c>
      <c r="J47" s="10" t="s">
        <v>94</v>
      </c>
      <c r="K47" s="49">
        <v>0.01866898148148148</v>
      </c>
      <c r="L47" s="49">
        <v>0.00462962962962963</v>
      </c>
      <c r="M47" s="49">
        <v>0.014039351851851851</v>
      </c>
      <c r="N47" s="9"/>
      <c r="O47" s="9"/>
    </row>
    <row r="48" spans="1:15" ht="15">
      <c r="A48" s="44">
        <v>10</v>
      </c>
      <c r="B48" s="44" t="str">
        <f>IF(A48="","",VLOOKUP(A48,Entrants!$B$4:$D$105,3))</f>
        <v>RD</v>
      </c>
      <c r="C48" s="44">
        <v>44</v>
      </c>
      <c r="D48" s="43" t="str">
        <f>IF(A48="","",VLOOKUP(A48,Entrants!$B$4:$D$105,2))</f>
        <v>Chapman, Lindsey</v>
      </c>
      <c r="E48" s="46">
        <v>0.01909722222222222</v>
      </c>
      <c r="F48" s="46">
        <f>IF(A48="","",VLOOKUP(A48,Entrants!$B$4:$J$105,9))</f>
        <v>0.006944444444444444</v>
      </c>
      <c r="G48" s="46">
        <f t="shared" si="0"/>
        <v>0.012152777777777776</v>
      </c>
      <c r="I48" s="8">
        <v>44</v>
      </c>
      <c r="J48" s="10" t="s">
        <v>141</v>
      </c>
      <c r="K48" s="49">
        <v>0.01931712962962963</v>
      </c>
      <c r="L48" s="49">
        <v>0.005208333333333333</v>
      </c>
      <c r="M48" s="49">
        <v>0.014108796296296296</v>
      </c>
      <c r="N48" s="49"/>
      <c r="O48" s="9"/>
    </row>
    <row r="49" spans="1:15" ht="15">
      <c r="A49" s="44">
        <v>29</v>
      </c>
      <c r="B49" s="44">
        <f>IF(A49="","",VLOOKUP(A49,Entrants!$B$4:$D$105,3))</f>
        <v>0</v>
      </c>
      <c r="C49" s="44">
        <v>45</v>
      </c>
      <c r="D49" s="43" t="str">
        <f>IF(A49="","",VLOOKUP(A49,Entrants!$B$4:$D$105,2))</f>
        <v>Gaughan, Martin</v>
      </c>
      <c r="E49" s="46">
        <v>0.01912037037037037</v>
      </c>
      <c r="F49" s="46">
        <f>IF(A49="","",VLOOKUP(A49,Entrants!$B$4:$J$105,9))</f>
        <v>0.007754629629629629</v>
      </c>
      <c r="G49" s="46">
        <f t="shared" si="0"/>
        <v>0.011365740740740742</v>
      </c>
      <c r="I49" s="8">
        <v>45</v>
      </c>
      <c r="J49" s="10" t="s">
        <v>100</v>
      </c>
      <c r="K49" s="49">
        <v>0.018935185185185183</v>
      </c>
      <c r="L49" s="49">
        <v>0.004398148148148148</v>
      </c>
      <c r="M49" s="49">
        <v>0.014537037037037036</v>
      </c>
      <c r="N49" s="9"/>
      <c r="O49" s="9"/>
    </row>
    <row r="50" spans="1:15" ht="15">
      <c r="A50" s="44">
        <v>26</v>
      </c>
      <c r="B50" s="44" t="str">
        <f>IF(A50="","",VLOOKUP(A50,Entrants!$B$4:$D$105,3))</f>
        <v>MP</v>
      </c>
      <c r="C50" s="44">
        <v>46</v>
      </c>
      <c r="D50" s="43" t="str">
        <f>IF(A50="","",VLOOKUP(A50,Entrants!$B$4:$D$105,2))</f>
        <v>Freeman, Kevin</v>
      </c>
      <c r="E50" s="46">
        <v>0.01920138888888889</v>
      </c>
      <c r="F50" s="46">
        <f>IF(A50="","",VLOOKUP(A50,Entrants!$B$4:$J$105,9))</f>
        <v>0.0061342592592592594</v>
      </c>
      <c r="G50" s="46">
        <f t="shared" si="0"/>
        <v>0.01306712962962963</v>
      </c>
      <c r="I50" s="8">
        <v>46</v>
      </c>
      <c r="J50" s="10" t="s">
        <v>96</v>
      </c>
      <c r="K50" s="49">
        <v>0.01818287037037037</v>
      </c>
      <c r="L50" s="49">
        <v>0.0031249999999999997</v>
      </c>
      <c r="M50" s="49">
        <v>0.01505787037037037</v>
      </c>
      <c r="N50" s="9"/>
      <c r="O50" s="9"/>
    </row>
    <row r="51" spans="1:15" ht="15">
      <c r="A51" s="44">
        <v>49</v>
      </c>
      <c r="B51" s="44" t="str">
        <f>IF(A51="","",VLOOKUP(A51,Entrants!$B$4:$D$105,3))</f>
        <v>MM</v>
      </c>
      <c r="C51" s="44">
        <v>47</v>
      </c>
      <c r="D51" s="43" t="str">
        <f>IF(A51="","",VLOOKUP(A51,Entrants!$B$4:$D$105,2))</f>
        <v>Lowes, Alison</v>
      </c>
      <c r="E51" s="46">
        <v>0.019224537037037037</v>
      </c>
      <c r="F51" s="46">
        <f>IF(A51="","",VLOOKUP(A51,Entrants!$B$4:$J$105,9))</f>
        <v>0.003472222222222222</v>
      </c>
      <c r="G51" s="46">
        <f t="shared" si="0"/>
        <v>0.015752314814814816</v>
      </c>
      <c r="I51" s="8">
        <v>47</v>
      </c>
      <c r="J51" s="10" t="s">
        <v>177</v>
      </c>
      <c r="K51" s="49">
        <v>0.01815972222222222</v>
      </c>
      <c r="L51" s="49">
        <v>0.003009259259259259</v>
      </c>
      <c r="M51" s="49">
        <v>0.015150462962962961</v>
      </c>
      <c r="N51" s="9"/>
      <c r="O51" s="9"/>
    </row>
    <row r="52" spans="1:15" ht="15">
      <c r="A52" s="44">
        <v>38</v>
      </c>
      <c r="B52" s="44" t="str">
        <f>IF(A52="","",VLOOKUP(A52,Entrants!$B$4:$D$105,3))</f>
        <v>MP</v>
      </c>
      <c r="C52" s="44">
        <v>48</v>
      </c>
      <c r="D52" s="43" t="str">
        <f>IF(A52="","",VLOOKUP(A52,Entrants!$B$4:$D$105,2))</f>
        <v>Holmback, Peter</v>
      </c>
      <c r="E52" s="46">
        <v>0.01925925925925926</v>
      </c>
      <c r="F52" s="46">
        <f>IF(A52="","",VLOOKUP(A52,Entrants!$B$4:$J$105,9))</f>
        <v>0.008449074074074074</v>
      </c>
      <c r="G52" s="46">
        <f t="shared" si="0"/>
        <v>0.010810185185185187</v>
      </c>
      <c r="I52" s="8">
        <v>48</v>
      </c>
      <c r="J52" s="10" t="s">
        <v>125</v>
      </c>
      <c r="K52" s="49">
        <v>0.019224537037037037</v>
      </c>
      <c r="L52" s="49">
        <v>0.003472222222222222</v>
      </c>
      <c r="M52" s="49">
        <v>0.015752314814814816</v>
      </c>
      <c r="N52" s="9"/>
      <c r="O52" s="9"/>
    </row>
    <row r="53" spans="1:15" ht="15">
      <c r="A53" s="44">
        <v>77</v>
      </c>
      <c r="B53" s="44" t="str">
        <f>IF(A53="","",VLOOKUP(A53,Entrants!$B$4:$D$105,3))</f>
        <v>LL</v>
      </c>
      <c r="C53" s="44">
        <v>49</v>
      </c>
      <c r="D53" s="43" t="str">
        <f>IF(A53="","",VLOOKUP(A53,Entrants!$B$4:$D$105,2))</f>
        <v>Storey, Calum</v>
      </c>
      <c r="E53" s="46">
        <v>0.01931712962962963</v>
      </c>
      <c r="F53" s="46">
        <f>IF(A53="","",VLOOKUP(A53,Entrants!$B$4:$J$105,9))</f>
        <v>0.008101851851851851</v>
      </c>
      <c r="G53" s="46">
        <f t="shared" si="0"/>
        <v>0.011215277777777777</v>
      </c>
      <c r="I53" s="8">
        <v>49</v>
      </c>
      <c r="J53" s="10" t="s">
        <v>164</v>
      </c>
      <c r="K53" s="49">
        <v>0.017569444444444447</v>
      </c>
      <c r="L53" s="49">
        <v>0.001388888888888889</v>
      </c>
      <c r="M53" s="49">
        <v>0.01618055555555556</v>
      </c>
      <c r="N53" s="9"/>
      <c r="O53" s="9"/>
    </row>
    <row r="54" spans="1:15" ht="15">
      <c r="A54" s="44">
        <v>69</v>
      </c>
      <c r="B54" s="44" t="str">
        <f>IF(A54="","",VLOOKUP(A54,Entrants!$B$4:$D$105,3))</f>
        <v>RR</v>
      </c>
      <c r="C54" s="44">
        <v>50</v>
      </c>
      <c r="D54" s="43" t="str">
        <f>IF(A54="","",VLOOKUP(A54,Entrants!$B$4:$D$105,2))</f>
        <v>Shillinglaw, Richard</v>
      </c>
      <c r="E54" s="46">
        <v>0.01931712962962963</v>
      </c>
      <c r="F54" s="46">
        <f>IF(A54="","",VLOOKUP(A54,Entrants!$B$4:$J$105,9))</f>
        <v>0.005208333333333333</v>
      </c>
      <c r="G54" s="46">
        <f t="shared" si="0"/>
        <v>0.014108796296296296</v>
      </c>
      <c r="I54" s="8">
        <v>50</v>
      </c>
      <c r="J54" s="10" t="s">
        <v>120</v>
      </c>
      <c r="K54" s="49">
        <v>0.01851851851851852</v>
      </c>
      <c r="L54" s="49">
        <v>0.002314814814814815</v>
      </c>
      <c r="M54" s="49">
        <v>0.016203703703703706</v>
      </c>
      <c r="N54" s="9"/>
      <c r="O54" s="9"/>
    </row>
    <row r="55" spans="1:15" ht="15">
      <c r="A55" s="44">
        <v>8</v>
      </c>
      <c r="B55" s="44" t="str">
        <f>IF(A55="","",VLOOKUP(A55,Entrants!$B$4:$D$105,3))</f>
        <v>HT</v>
      </c>
      <c r="C55" s="44">
        <v>51</v>
      </c>
      <c r="D55" s="43" t="str">
        <f>IF(A55="","",VLOOKUP(A55,Entrants!$B$4:$D$105,2))</f>
        <v>Bruce, Helen</v>
      </c>
      <c r="E55" s="46">
        <v>0.019398148148148147</v>
      </c>
      <c r="F55" s="46">
        <f>IF(A55="","",VLOOKUP(A55,Entrants!$B$4:$J$105,9))</f>
        <v>0.006018518518518518</v>
      </c>
      <c r="G55" s="46">
        <f t="shared" si="0"/>
        <v>0.01337962962962963</v>
      </c>
      <c r="I55" s="8">
        <v>51</v>
      </c>
      <c r="J55" s="10" t="s">
        <v>167</v>
      </c>
      <c r="K55" s="49">
        <v>0.018298611111111113</v>
      </c>
      <c r="L55" s="49">
        <v>0.0012731481481481483</v>
      </c>
      <c r="M55" s="49">
        <v>0.017025462962962964</v>
      </c>
      <c r="N55" s="9"/>
      <c r="O55" s="9"/>
    </row>
    <row r="56" spans="1:15" ht="15">
      <c r="A56" s="44"/>
      <c r="B56" s="44">
        <f>IF(A56="","",VLOOKUP(A56,Entrants!$B$4:$D$105,3))</f>
      </c>
      <c r="C56" s="44">
        <v>52</v>
      </c>
      <c r="D56" s="43">
        <f>IF(A56="","",VLOOKUP(A56,Entrants!$B$4:$D$105,2))</f>
      </c>
      <c r="E56" s="45"/>
      <c r="F56" s="46">
        <f>IF(A56="","",VLOOKUP(A56,Entrants!$B$4:$J$105,9))</f>
      </c>
      <c r="G56" s="46">
        <f t="shared" si="0"/>
      </c>
      <c r="I56" s="8">
        <v>52</v>
      </c>
      <c r="J56" s="10" t="s">
        <v>15</v>
      </c>
      <c r="K56" s="49"/>
      <c r="L56" s="9" t="s">
        <v>15</v>
      </c>
      <c r="M56" s="9" t="s">
        <v>15</v>
      </c>
      <c r="N56" s="49"/>
      <c r="O56" s="9"/>
    </row>
    <row r="57" spans="1:15" ht="15">
      <c r="A57" s="44"/>
      <c r="B57" s="44">
        <f>IF(A57="","",VLOOKUP(A57,Entrants!$B$4:$D$105,3))</f>
      </c>
      <c r="C57" s="44">
        <v>53</v>
      </c>
      <c r="D57" s="43">
        <f>IF(A57="","",VLOOKUP(A57,Entrants!$B$4:$D$105,2))</f>
      </c>
      <c r="E57" s="45"/>
      <c r="F57" s="46">
        <f>IF(A57="","",VLOOKUP(A57,Entrants!$B$4:$J$105,9))</f>
      </c>
      <c r="G57" s="46">
        <f t="shared" si="0"/>
      </c>
      <c r="I57" s="8">
        <v>53</v>
      </c>
      <c r="J57" s="10" t="s">
        <v>15</v>
      </c>
      <c r="K57" s="49"/>
      <c r="L57" s="9" t="s">
        <v>15</v>
      </c>
      <c r="M57" s="9" t="s">
        <v>15</v>
      </c>
      <c r="N57" s="49"/>
      <c r="O57" s="9"/>
    </row>
    <row r="58" spans="1:15" ht="15">
      <c r="A58" s="44"/>
      <c r="B58" s="44">
        <f>IF(A58="","",VLOOKUP(A58,Entrants!$B$4:$D$105,3))</f>
      </c>
      <c r="C58" s="44">
        <v>54</v>
      </c>
      <c r="D58" s="43">
        <f>IF(A58="","",VLOOKUP(A58,Entrants!$B$4:$D$105,2))</f>
      </c>
      <c r="E58" s="44"/>
      <c r="F58" s="46">
        <f>IF(A58="","",VLOOKUP(A58,Entrants!$B$4:$J$105,9))</f>
      </c>
      <c r="G58" s="46">
        <f t="shared" si="0"/>
      </c>
      <c r="I58" s="8">
        <v>54</v>
      </c>
      <c r="J58" s="10" t="s">
        <v>15</v>
      </c>
      <c r="K58" s="49"/>
      <c r="L58" s="9" t="s">
        <v>15</v>
      </c>
      <c r="M58" s="9" t="s">
        <v>15</v>
      </c>
      <c r="N58" s="49"/>
      <c r="O58" s="9"/>
    </row>
    <row r="59" spans="1:15" ht="15">
      <c r="A59" s="44"/>
      <c r="B59" s="44">
        <f>IF(A59="","",VLOOKUP(A59,Entrants!$B$4:$D$105,3))</f>
      </c>
      <c r="C59" s="44">
        <v>55</v>
      </c>
      <c r="D59" s="43">
        <f>IF(A59="","",VLOOKUP(A59,Entrants!$B$4:$D$105,2))</f>
      </c>
      <c r="E59" s="45"/>
      <c r="F59" s="46">
        <f>IF(A59="","",VLOOKUP(A59,Entrants!$B$4:$J$105,9))</f>
      </c>
      <c r="G59" s="46">
        <f t="shared" si="0"/>
      </c>
      <c r="I59" s="8">
        <v>55</v>
      </c>
      <c r="J59" s="10" t="s">
        <v>15</v>
      </c>
      <c r="K59" s="4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44">
        <v>56</v>
      </c>
      <c r="D60" s="43">
        <f>IF(A60="","",VLOOKUP(A60,Entrants!$B$4:$D$105,2))</f>
      </c>
      <c r="E60" s="45"/>
      <c r="F60" s="46">
        <f>IF(A60="","",VLOOKUP(A60,Entrants!$B$4:$J$105,9))</f>
      </c>
      <c r="G60" s="46">
        <f t="shared" si="0"/>
      </c>
      <c r="I60" s="8">
        <v>56</v>
      </c>
      <c r="J60" s="10" t="s">
        <v>15</v>
      </c>
      <c r="K60" s="4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44">
        <v>57</v>
      </c>
      <c r="D61" s="43">
        <f>IF(A61="","",VLOOKUP(A61,Entrants!$B$4:$D$105,2))</f>
      </c>
      <c r="E61" s="45"/>
      <c r="F61" s="46">
        <f>IF(A61="","",VLOOKUP(A61,Entrants!$B$4:$J$105,9))</f>
      </c>
      <c r="G61" s="46">
        <f t="shared" si="0"/>
      </c>
      <c r="I61" s="8">
        <v>57</v>
      </c>
      <c r="J61" s="10" t="s">
        <v>15</v>
      </c>
      <c r="K61" s="4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>
        <v>58</v>
      </c>
      <c r="D62" s="43">
        <f>IF(A62="","",VLOOKUP(A62,Entrants!$B$4:$D$105,2))</f>
      </c>
      <c r="E62" s="45"/>
      <c r="F62" s="46">
        <f>IF(A62="","",VLOOKUP(A62,Entrants!$B$4:$J$105,9))</f>
      </c>
      <c r="G62" s="46">
        <f t="shared" si="0"/>
      </c>
      <c r="I62" s="8">
        <v>58</v>
      </c>
      <c r="J62" s="10" t="s">
        <v>15</v>
      </c>
      <c r="K62" s="4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>
        <v>59</v>
      </c>
      <c r="D63" s="43">
        <f>IF(A63="","",VLOOKUP(A63,Entrants!$B$4:$D$105,2))</f>
      </c>
      <c r="E63" s="45"/>
      <c r="F63" s="46">
        <f>IF(A63="","",VLOOKUP(A63,Entrants!$B$4:$J$105,9))</f>
      </c>
      <c r="G63" s="46">
        <f t="shared" si="0"/>
      </c>
      <c r="I63" s="8">
        <v>59</v>
      </c>
      <c r="J63" s="10" t="s">
        <v>15</v>
      </c>
      <c r="K63" s="4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>
        <v>60</v>
      </c>
      <c r="D64" s="43">
        <f>IF(A64="","",VLOOKUP(A64,Entrants!$B$4:$D$105,2))</f>
      </c>
      <c r="E64" s="45"/>
      <c r="F64" s="46">
        <f>IF(A64="","",VLOOKUP(A64,Entrants!$B$4:$J$105,9))</f>
      </c>
      <c r="G64" s="46">
        <f t="shared" si="0"/>
      </c>
      <c r="I64" s="8">
        <v>60</v>
      </c>
      <c r="J64" s="10" t="s">
        <v>15</v>
      </c>
      <c r="K64" s="4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>
        <v>61</v>
      </c>
      <c r="D65" s="43">
        <f>IF(A65="","",VLOOKUP(A65,Entrants!$B$4:$D$105,2))</f>
      </c>
      <c r="E65" s="45"/>
      <c r="F65" s="46">
        <f>IF(A65="","",VLOOKUP(A65,Entrants!$B$4:$J$105,9))</f>
      </c>
      <c r="G65" s="46">
        <f t="shared" si="0"/>
      </c>
      <c r="I65" s="8">
        <v>61</v>
      </c>
      <c r="J65" s="10" t="s">
        <v>15</v>
      </c>
      <c r="K65" s="4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>
        <v>62</v>
      </c>
      <c r="D66" s="43">
        <f>IF(A66="","",VLOOKUP(A66,Entrants!$B$4:$D$105,2))</f>
      </c>
      <c r="E66" s="45"/>
      <c r="F66" s="46">
        <f>IF(A66="","",VLOOKUP(A66,Entrants!$B$4:$J$105,9))</f>
      </c>
      <c r="G66" s="46">
        <f t="shared" si="0"/>
      </c>
      <c r="I66" s="8">
        <v>62</v>
      </c>
      <c r="J66" s="10" t="s">
        <v>15</v>
      </c>
      <c r="K66" s="4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6">
        <f>IF(A67="","",VLOOKUP(A67,Entrants!$B$4:$J$105,9))</f>
      </c>
      <c r="G67" s="46">
        <f t="shared" si="0"/>
      </c>
      <c r="I67" s="8">
        <v>63</v>
      </c>
      <c r="J67" s="10" t="s">
        <v>15</v>
      </c>
      <c r="K67" s="4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5"/>
      <c r="F68" s="46">
        <f>IF(A68="","",VLOOKUP(A68,Entrants!$B$4:$J$105,9))</f>
      </c>
      <c r="G68" s="46">
        <f t="shared" si="0"/>
      </c>
      <c r="I68" s="8">
        <v>64</v>
      </c>
      <c r="J68" s="10" t="s">
        <v>15</v>
      </c>
      <c r="K68" s="4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5"/>
      <c r="F69" s="46">
        <f>IF(A69="","",VLOOKUP(A69,Entrants!$B$4:$J$105,9))</f>
      </c>
      <c r="G69" s="46">
        <f t="shared" si="0"/>
      </c>
      <c r="I69" s="8">
        <v>65</v>
      </c>
      <c r="J69" s="10" t="s">
        <v>15</v>
      </c>
      <c r="K69" s="4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5"/>
      <c r="F70" s="46">
        <f>IF(A70="","",VLOOKUP(A70,Entrants!$B$4:$J$105,9))</f>
      </c>
      <c r="G70" s="46">
        <f aca="true" t="shared" si="1" ref="G70:G84">IF(D70="","",E70-F70)</f>
      </c>
      <c r="I70" s="8">
        <v>66</v>
      </c>
      <c r="J70" s="10" t="s">
        <v>15</v>
      </c>
      <c r="K70" s="4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5"/>
      <c r="F71" s="46">
        <f>IF(A71="","",VLOOKUP(A71,Entrants!$B$4:$J$105,9))</f>
      </c>
      <c r="G71" s="46">
        <f t="shared" si="1"/>
      </c>
      <c r="I71" s="8">
        <v>67</v>
      </c>
      <c r="J71" s="10" t="s">
        <v>15</v>
      </c>
      <c r="K71" s="4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5"/>
      <c r="F72" s="46">
        <f>IF(A72="","",VLOOKUP(A72,Entrants!$B$4:$J$105,9))</f>
      </c>
      <c r="G72" s="46">
        <f t="shared" si="1"/>
      </c>
      <c r="I72" s="8">
        <v>68</v>
      </c>
      <c r="J72" s="10" t="s">
        <v>15</v>
      </c>
      <c r="K72" s="4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5"/>
      <c r="F73" s="46">
        <f>IF(A73="","",VLOOKUP(A73,Entrants!$B$4:$J$105,9))</f>
      </c>
      <c r="G73" s="46">
        <f t="shared" si="1"/>
      </c>
      <c r="I73" s="8">
        <v>69</v>
      </c>
      <c r="J73" s="10" t="s">
        <v>15</v>
      </c>
      <c r="K73" s="4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5"/>
      <c r="F74" s="46">
        <f>IF(A74="","",VLOOKUP(A74,Entrants!$B$4:$J$105,9))</f>
      </c>
      <c r="G74" s="46">
        <f t="shared" si="1"/>
      </c>
      <c r="I74" s="8">
        <v>70</v>
      </c>
      <c r="J74" s="10" t="s">
        <v>15</v>
      </c>
      <c r="K74" s="49"/>
      <c r="L74" s="9" t="s">
        <v>15</v>
      </c>
      <c r="M74" s="9" t="s">
        <v>15</v>
      </c>
      <c r="N74" s="49"/>
      <c r="O74" s="49"/>
    </row>
    <row r="75" spans="1:15" ht="15" customHeight="1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5"/>
      <c r="F75" s="46">
        <f>IF(A75="","",VLOOKUP(A75,Entrants!$B$4:$J$105,9))</f>
      </c>
      <c r="G75" s="46">
        <f t="shared" si="1"/>
      </c>
      <c r="I75" s="8">
        <v>71</v>
      </c>
      <c r="J75" s="10" t="s">
        <v>15</v>
      </c>
      <c r="K75" s="4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5"/>
      <c r="F76" s="46">
        <f>IF(A76="","",VLOOKUP(A76,Entrants!$B$4:$J$105,9))</f>
      </c>
      <c r="G76" s="46">
        <f t="shared" si="1"/>
      </c>
      <c r="I76" s="8">
        <v>72</v>
      </c>
      <c r="J76" s="10" t="s">
        <v>15</v>
      </c>
      <c r="K76" s="4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5"/>
      <c r="F77" s="46">
        <f>IF(A77="","",VLOOKUP(A77,Entrants!$B$4:$J$105,9))</f>
      </c>
      <c r="G77" s="46">
        <f t="shared" si="1"/>
      </c>
      <c r="I77" s="8">
        <v>73</v>
      </c>
      <c r="J77" s="10" t="s">
        <v>15</v>
      </c>
      <c r="K77" s="49"/>
      <c r="L77" s="9" t="s">
        <v>15</v>
      </c>
      <c r="M77" s="9" t="s">
        <v>15</v>
      </c>
      <c r="N77" s="49"/>
      <c r="O77" s="49"/>
    </row>
    <row r="78" spans="1:15" ht="15" customHeight="1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5"/>
      <c r="F78" s="46">
        <f>IF(A78="","",VLOOKUP(A78,Entrants!$B$4:$J$105,9))</f>
      </c>
      <c r="G78" s="46">
        <f t="shared" si="1"/>
      </c>
      <c r="I78" s="8">
        <v>74</v>
      </c>
      <c r="J78" s="10" t="s">
        <v>15</v>
      </c>
      <c r="K78" s="49"/>
      <c r="L78" s="9" t="s">
        <v>15</v>
      </c>
      <c r="M78" s="9" t="s">
        <v>15</v>
      </c>
      <c r="N78" s="49"/>
      <c r="O78" s="49"/>
    </row>
    <row r="79" spans="1:15" ht="15" customHeight="1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5"/>
      <c r="F79" s="46">
        <f>IF(A79="","",VLOOKUP(A79,Entrants!$B$4:$J$105,9))</f>
      </c>
      <c r="G79" s="46">
        <f t="shared" si="1"/>
      </c>
      <c r="I79" s="8">
        <v>75</v>
      </c>
      <c r="J79" s="10" t="s">
        <v>15</v>
      </c>
      <c r="K79" s="49"/>
      <c r="L79" s="9" t="s">
        <v>15</v>
      </c>
      <c r="M79" s="9" t="s">
        <v>15</v>
      </c>
      <c r="N79" s="49"/>
      <c r="O79" s="49"/>
    </row>
    <row r="80" spans="2:13" ht="15" customHeight="1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6">
        <f>IF(A80="","",VLOOKUP(A80,Entrants!$B$4:$J$105,9))</f>
      </c>
      <c r="G80" s="46">
        <f t="shared" si="1"/>
      </c>
      <c r="I80" s="8">
        <v>76</v>
      </c>
      <c r="J80" s="10" t="s">
        <v>15</v>
      </c>
      <c r="K80" s="49"/>
      <c r="L80" s="9" t="s">
        <v>15</v>
      </c>
      <c r="M80" s="9" t="s">
        <v>15</v>
      </c>
    </row>
    <row r="81" spans="2:13" ht="15" customHeight="1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6">
        <f>IF(A81="","",VLOOKUP(A81,Entrants!$B$4:$J$105,9))</f>
      </c>
      <c r="G81" s="46">
        <f t="shared" si="1"/>
      </c>
      <c r="I81" s="8">
        <v>77</v>
      </c>
      <c r="J81" s="10" t="s">
        <v>15</v>
      </c>
      <c r="K81" s="49"/>
      <c r="L81" s="9" t="s">
        <v>15</v>
      </c>
      <c r="M81" s="9" t="s">
        <v>15</v>
      </c>
    </row>
    <row r="82" spans="2:13" ht="15" customHeight="1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6">
        <f>IF(A82="","",VLOOKUP(A82,Entrants!$B$4:$J$105,9))</f>
      </c>
      <c r="G82" s="46">
        <f t="shared" si="1"/>
      </c>
      <c r="I82" s="8">
        <v>78</v>
      </c>
      <c r="J82" s="10" t="s">
        <v>15</v>
      </c>
      <c r="K82" s="49"/>
      <c r="L82" s="9" t="s">
        <v>15</v>
      </c>
      <c r="M82" s="9" t="s">
        <v>15</v>
      </c>
    </row>
    <row r="83" spans="2:13" ht="15" customHeight="1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6">
        <f>IF(A83="","",VLOOKUP(A83,Entrants!$B$4:$J$105,9))</f>
      </c>
      <c r="G83" s="46">
        <f t="shared" si="1"/>
      </c>
      <c r="I83" s="8">
        <v>79</v>
      </c>
      <c r="J83" s="10" t="s">
        <v>15</v>
      </c>
      <c r="K83" s="49"/>
      <c r="L83" s="9" t="s">
        <v>15</v>
      </c>
      <c r="M83" s="9" t="s">
        <v>15</v>
      </c>
    </row>
    <row r="84" spans="2:13" ht="15" customHeight="1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6">
        <f>IF(A84="","",VLOOKUP(A84,Entrants!$B$4:$J$105,9))</f>
      </c>
      <c r="G84" s="46">
        <f t="shared" si="1"/>
      </c>
      <c r="I84" s="8">
        <v>80</v>
      </c>
      <c r="J84" s="10" t="s">
        <v>15</v>
      </c>
      <c r="K84" s="49"/>
      <c r="L84" s="9" t="s">
        <v>15</v>
      </c>
      <c r="M84" s="9" t="s">
        <v>15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1"/>
  <sheetViews>
    <sheetView zoomScale="75" zoomScaleNormal="75" zoomScalePageLayoutView="0" workbookViewId="0" topLeftCell="A1">
      <selection activeCell="H22" sqref="H22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79</v>
      </c>
      <c r="B1" s="57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57"/>
      <c r="B2" s="57"/>
      <c r="C2" s="5"/>
      <c r="D2" s="5"/>
      <c r="E2" s="5"/>
      <c r="F2" s="5"/>
      <c r="G2" s="5"/>
      <c r="H2" s="5"/>
      <c r="I2" s="5"/>
      <c r="J2" s="145" t="s">
        <v>51</v>
      </c>
      <c r="K2" s="145"/>
      <c r="L2" s="145"/>
      <c r="M2" s="1"/>
    </row>
    <row r="3" spans="1:13" ht="15" customHeight="1">
      <c r="A3" s="51" t="s">
        <v>8</v>
      </c>
      <c r="B3" s="51" t="s">
        <v>45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5" ht="15" customHeight="1">
      <c r="A4" s="51" t="s">
        <v>9</v>
      </c>
      <c r="B4" s="51" t="s">
        <v>46</v>
      </c>
      <c r="C4" s="51" t="s">
        <v>10</v>
      </c>
      <c r="D4" s="54" t="s">
        <v>11</v>
      </c>
      <c r="E4" s="51" t="s">
        <v>12</v>
      </c>
      <c r="F4" s="51" t="s">
        <v>13</v>
      </c>
      <c r="G4" s="51" t="s">
        <v>14</v>
      </c>
      <c r="H4" s="52"/>
      <c r="I4" s="51" t="s">
        <v>10</v>
      </c>
      <c r="J4" s="54" t="s">
        <v>11</v>
      </c>
      <c r="K4" s="51" t="s">
        <v>12</v>
      </c>
      <c r="L4" s="51" t="s">
        <v>13</v>
      </c>
      <c r="M4" s="51" t="s">
        <v>14</v>
      </c>
      <c r="N4" s="1"/>
      <c r="O4" s="1"/>
    </row>
    <row r="5" spans="1:15" ht="15">
      <c r="A5" s="44">
        <v>43</v>
      </c>
      <c r="B5" s="44" t="str">
        <f>IF(A5="","",VLOOKUP(A5,Entrants!$B$4:$D$105,3))</f>
        <v>TB</v>
      </c>
      <c r="C5" s="44">
        <v>1</v>
      </c>
      <c r="D5" s="43" t="str">
        <f>IF(A5="","",VLOOKUP(A5,Entrants!$B$4:$D$105,2))</f>
        <v>Johnson, Ewa</v>
      </c>
      <c r="E5" s="46">
        <v>0.017881944444444443</v>
      </c>
      <c r="F5" s="46">
        <f>IF(A5="","",VLOOKUP(A5,Entrants!$B$4:$K$105,10))</f>
        <v>0.002199074074074074</v>
      </c>
      <c r="G5" s="46">
        <f>IF(D5="","",E5-F5)</f>
        <v>0.015682870370370368</v>
      </c>
      <c r="H5" s="46"/>
      <c r="I5" s="8">
        <v>1</v>
      </c>
      <c r="J5" s="10" t="s">
        <v>121</v>
      </c>
      <c r="K5" s="9">
        <v>0.018125</v>
      </c>
      <c r="L5" s="9">
        <v>0.008449074074074074</v>
      </c>
      <c r="M5" s="9">
        <v>0.009675925925925925</v>
      </c>
      <c r="N5" s="9"/>
      <c r="O5" s="9"/>
    </row>
    <row r="6" spans="1:15" ht="15">
      <c r="A6" s="44">
        <v>45</v>
      </c>
      <c r="B6" s="44" t="str">
        <f>IF(A6="","",VLOOKUP(A6,Entrants!$B$4:$D$105,3))</f>
        <v>F2F</v>
      </c>
      <c r="C6" s="44">
        <v>2</v>
      </c>
      <c r="D6" s="43" t="str">
        <f>IF(A6="","",VLOOKUP(A6,Entrants!$B$4:$C$105,2))</f>
        <v>Laidlaw, Chris</v>
      </c>
      <c r="E6" s="9">
        <v>0.018125</v>
      </c>
      <c r="F6" s="46">
        <f>IF(A6="","",VLOOKUP(A6,Entrants!$B$4:$K$105,10))</f>
        <v>0.008449074074074074</v>
      </c>
      <c r="G6" s="46">
        <f aca="true" t="shared" si="0" ref="G6:G69">IF(D6="","",E6-F6)</f>
        <v>0.009675925925925925</v>
      </c>
      <c r="H6" s="46"/>
      <c r="I6" s="8">
        <v>2</v>
      </c>
      <c r="J6" s="10" t="s">
        <v>154</v>
      </c>
      <c r="K6" s="9">
        <v>0.018298611111111113</v>
      </c>
      <c r="L6" s="9">
        <v>0.008564814814814815</v>
      </c>
      <c r="M6" s="9">
        <v>0.009733796296296298</v>
      </c>
      <c r="N6" s="9"/>
      <c r="O6" s="9"/>
    </row>
    <row r="7" spans="1:15" ht="15">
      <c r="A7" s="44">
        <v>2</v>
      </c>
      <c r="B7" s="44" t="str">
        <f>IF(A7="","",VLOOKUP(A7,Entrants!$B$4:$D$105,3))</f>
        <v>RD</v>
      </c>
      <c r="C7" s="44">
        <v>3</v>
      </c>
      <c r="D7" s="43" t="str">
        <f>IF(A7="","",VLOOKUP(A7,Entrants!$B$4:$C$105,2))</f>
        <v>Barrass, Heather</v>
      </c>
      <c r="E7" s="46">
        <v>0.01818287037037037</v>
      </c>
      <c r="F7" s="46">
        <f>IF(A7="","",VLOOKUP(A7,Entrants!$B$4:$K$105,10))</f>
        <v>0.005555555555555556</v>
      </c>
      <c r="G7" s="46">
        <f t="shared" si="0"/>
        <v>0.012627314814814813</v>
      </c>
      <c r="H7" s="46"/>
      <c r="I7" s="8">
        <v>3</v>
      </c>
      <c r="J7" s="10" t="s">
        <v>104</v>
      </c>
      <c r="K7" s="9">
        <v>0.018460648148148146</v>
      </c>
      <c r="L7" s="9">
        <v>0.008564814814814815</v>
      </c>
      <c r="M7" s="9">
        <v>0.009895833333333331</v>
      </c>
      <c r="N7" s="9"/>
      <c r="O7" s="9"/>
    </row>
    <row r="8" spans="1:15" ht="15">
      <c r="A8" s="44">
        <v>67</v>
      </c>
      <c r="B8" s="44">
        <f>IF(A8="","",VLOOKUP(A8,Entrants!$B$4:$D$105,3))</f>
        <v>0</v>
      </c>
      <c r="C8" s="44">
        <v>4</v>
      </c>
      <c r="D8" s="43" t="str">
        <f>IF(A8="","",VLOOKUP(A8,Entrants!$B$4:$C$105,2))</f>
        <v>Scott, Erin</v>
      </c>
      <c r="E8" s="46">
        <v>0.018229166666666668</v>
      </c>
      <c r="F8" s="46">
        <f>IF(A8="","",VLOOKUP(A8,Entrants!$B$4:$K$105,10))</f>
        <v>0.00636574074074074</v>
      </c>
      <c r="G8" s="46">
        <f t="shared" si="0"/>
        <v>0.011863425925925927</v>
      </c>
      <c r="H8" s="46"/>
      <c r="I8" s="8">
        <v>4</v>
      </c>
      <c r="J8" s="10" t="s">
        <v>84</v>
      </c>
      <c r="K8" s="9">
        <v>0.01834490740740741</v>
      </c>
      <c r="L8" s="9">
        <v>0.008101851851851851</v>
      </c>
      <c r="M8" s="9">
        <v>0.010243055555555559</v>
      </c>
      <c r="N8" s="9"/>
      <c r="O8" s="9"/>
    </row>
    <row r="9" spans="1:15" ht="15">
      <c r="A9" s="44">
        <v>78</v>
      </c>
      <c r="B9" s="44" t="str">
        <f>IF(A9="","",VLOOKUP(A9,Entrants!$B$4:$D$105,3))</f>
        <v>GT</v>
      </c>
      <c r="C9" s="44">
        <v>5</v>
      </c>
      <c r="D9" s="43" t="str">
        <f>IF(A9="","",VLOOKUP(A9,Entrants!$B$4:$C$105,2))</f>
        <v>Turnbull, Paul</v>
      </c>
      <c r="E9" s="46">
        <v>0.018229166666666668</v>
      </c>
      <c r="F9" s="46">
        <f>IF(A9="","",VLOOKUP(A9,Entrants!$B$4:$K$105,10))</f>
        <v>0.006481481481481481</v>
      </c>
      <c r="G9" s="46">
        <f t="shared" si="0"/>
        <v>0.011747685185185187</v>
      </c>
      <c r="H9" s="46"/>
      <c r="I9" s="8">
        <v>5</v>
      </c>
      <c r="J9" s="10" t="s">
        <v>114</v>
      </c>
      <c r="K9" s="9">
        <v>0.018379629629629628</v>
      </c>
      <c r="L9" s="9">
        <v>0.007986111111111112</v>
      </c>
      <c r="M9" s="9">
        <v>0.010393518518518515</v>
      </c>
      <c r="N9" s="9"/>
      <c r="O9" s="9"/>
    </row>
    <row r="10" spans="1:15" ht="15">
      <c r="A10" s="44">
        <v>52</v>
      </c>
      <c r="B10" s="44" t="str">
        <f>IF(A10="","",VLOOKUP(A10,Entrants!$B$4:$D$105,3))</f>
        <v>FS</v>
      </c>
      <c r="C10" s="44">
        <v>6</v>
      </c>
      <c r="D10" s="43" t="str">
        <f>IF(A10="","",VLOOKUP(A10,Entrants!$B$4:$C$105,2))</f>
        <v>Maylia, Peter</v>
      </c>
      <c r="E10" s="46">
        <v>0.01826388888888889</v>
      </c>
      <c r="F10" s="46">
        <f>IF(A10="","",VLOOKUP(A10,Entrants!$B$4:$K$105,10))</f>
        <v>0.004976851851851852</v>
      </c>
      <c r="G10" s="46">
        <f t="shared" si="0"/>
        <v>0.013287037037037036</v>
      </c>
      <c r="H10" s="46"/>
      <c r="I10" s="8">
        <v>6</v>
      </c>
      <c r="J10" s="10" t="s">
        <v>101</v>
      </c>
      <c r="K10" s="9">
        <v>0.018680555555555554</v>
      </c>
      <c r="L10" s="9">
        <v>0.008217592592592594</v>
      </c>
      <c r="M10" s="9">
        <v>0.01046296296296296</v>
      </c>
      <c r="N10" s="9"/>
      <c r="O10" s="9"/>
    </row>
    <row r="11" spans="1:15" ht="15">
      <c r="A11" s="44">
        <v>84</v>
      </c>
      <c r="B11" s="44" t="str">
        <f>IF(A11="","",VLOOKUP(A11,Entrants!$B$4:$D$105,3))</f>
        <v>HT</v>
      </c>
      <c r="C11" s="44">
        <v>7</v>
      </c>
      <c r="D11" s="43" t="str">
        <f>IF(A11="","",VLOOKUP(A11,Entrants!$B$4:$C$105,2))</f>
        <v>Young, James</v>
      </c>
      <c r="E11" s="46">
        <v>0.018298611111111113</v>
      </c>
      <c r="F11" s="46">
        <f>IF(A11="","",VLOOKUP(A11,Entrants!$B$4:$K$105,10))</f>
        <v>0.008564814814814815</v>
      </c>
      <c r="G11" s="46">
        <f t="shared" si="0"/>
        <v>0.009733796296296298</v>
      </c>
      <c r="H11" s="46"/>
      <c r="I11" s="8">
        <v>7</v>
      </c>
      <c r="J11" s="10" t="s">
        <v>147</v>
      </c>
      <c r="K11" s="9">
        <v>0.018564814814814815</v>
      </c>
      <c r="L11" s="9">
        <v>0.008101851851851851</v>
      </c>
      <c r="M11" s="9">
        <v>0.010462962962962964</v>
      </c>
      <c r="N11" s="9"/>
      <c r="O11" s="9"/>
    </row>
    <row r="12" spans="1:15" ht="15">
      <c r="A12" s="44">
        <v>83</v>
      </c>
      <c r="B12" s="44" t="str">
        <f>IF(A12="","",VLOOKUP(A12,Entrants!$B$4:$D$105,3))</f>
        <v>HT</v>
      </c>
      <c r="C12" s="44">
        <v>8</v>
      </c>
      <c r="D12" s="43" t="str">
        <f>IF(A12="","",VLOOKUP(A12,Entrants!$B$4:$C$105,2))</f>
        <v>Young, Cath</v>
      </c>
      <c r="E12" s="46">
        <v>0.018310185185185186</v>
      </c>
      <c r="F12" s="46">
        <f>IF(A12="","",VLOOKUP(A12,Entrants!$B$4:$K$105,10))</f>
        <v>0.005671296296296296</v>
      </c>
      <c r="G12" s="46">
        <f t="shared" si="0"/>
        <v>0.01263888888888889</v>
      </c>
      <c r="H12" s="46"/>
      <c r="I12" s="8">
        <v>8</v>
      </c>
      <c r="J12" s="10" t="s">
        <v>115</v>
      </c>
      <c r="K12" s="9">
        <v>0.018796296296296297</v>
      </c>
      <c r="L12" s="9">
        <v>0.008217592592592594</v>
      </c>
      <c r="M12" s="9">
        <v>0.010578703703703703</v>
      </c>
      <c r="N12" s="9"/>
      <c r="O12" s="9"/>
    </row>
    <row r="13" spans="1:15" ht="15">
      <c r="A13" s="44">
        <v>32</v>
      </c>
      <c r="B13" s="44" t="str">
        <f>IF(A13="","",VLOOKUP(A13,Entrants!$B$4:$D$105,3))</f>
        <v>CA</v>
      </c>
      <c r="C13" s="44">
        <v>9</v>
      </c>
      <c r="D13" s="43" t="str">
        <f>IF(A13="","",VLOOKUP(A13,Entrants!$B$4:$C$105,2))</f>
        <v>Grieves, Andrew</v>
      </c>
      <c r="E13" s="46">
        <v>0.01832175925925926</v>
      </c>
      <c r="F13" s="46">
        <f>IF(A13="","",VLOOKUP(A13,Entrants!$B$4:$K$105,10))</f>
        <v>0.006828703703703704</v>
      </c>
      <c r="G13" s="46">
        <f t="shared" si="0"/>
        <v>0.011493055555555555</v>
      </c>
      <c r="H13" s="46"/>
      <c r="I13" s="8">
        <v>9</v>
      </c>
      <c r="J13" s="10" t="s">
        <v>146</v>
      </c>
      <c r="K13" s="9">
        <v>0.018483796296296297</v>
      </c>
      <c r="L13" s="9">
        <v>0.007754629629629629</v>
      </c>
      <c r="M13" s="9">
        <v>0.010729166666666668</v>
      </c>
      <c r="N13" s="9"/>
      <c r="O13" s="9"/>
    </row>
    <row r="14" spans="1:15" ht="15">
      <c r="A14" s="44">
        <v>4</v>
      </c>
      <c r="B14" s="44" t="str">
        <f>IF(A14="","",VLOOKUP(A14,Entrants!$B$4:$D$105,3))</f>
        <v>RR</v>
      </c>
      <c r="C14" s="44">
        <v>10</v>
      </c>
      <c r="D14" s="43" t="str">
        <f>IF(A14="","",VLOOKUP(A14,Entrants!$B$4:$C$105,2))</f>
        <v>Baxter, Ian</v>
      </c>
      <c r="E14" s="46">
        <v>0.01834490740740741</v>
      </c>
      <c r="F14" s="46">
        <f>IF(A14="","",VLOOKUP(A14,Entrants!$B$4:$K$105,10))</f>
        <v>0.007407407407407407</v>
      </c>
      <c r="G14" s="46">
        <f t="shared" si="0"/>
        <v>0.010937500000000003</v>
      </c>
      <c r="H14" s="46"/>
      <c r="I14" s="8">
        <v>10</v>
      </c>
      <c r="J14" s="10" t="s">
        <v>157</v>
      </c>
      <c r="K14" s="9">
        <v>0.018425925925925925</v>
      </c>
      <c r="L14" s="9">
        <v>0.007523148148148148</v>
      </c>
      <c r="M14" s="9">
        <v>0.010902777777777779</v>
      </c>
      <c r="N14" s="9"/>
      <c r="O14" s="9"/>
    </row>
    <row r="15" spans="1:15" ht="15">
      <c r="A15" s="44">
        <v>1</v>
      </c>
      <c r="B15" s="44" t="str">
        <f>IF(A15="","",VLOOKUP(A15,Entrants!$B$4:$D$105,3))</f>
        <v>MP</v>
      </c>
      <c r="C15" s="44">
        <v>11</v>
      </c>
      <c r="D15" s="43" t="str">
        <f>IF(A15="","",VLOOKUP(A15,Entrants!$B$4:$C$105,2))</f>
        <v>Barkley, Robby</v>
      </c>
      <c r="E15" s="46">
        <v>0.01834490740740741</v>
      </c>
      <c r="F15" s="46">
        <f>IF(A15="","",VLOOKUP(A15,Entrants!$B$4:$K$105,10))</f>
        <v>0.008101851851851851</v>
      </c>
      <c r="G15" s="46">
        <f t="shared" si="0"/>
        <v>0.010243055555555559</v>
      </c>
      <c r="H15" s="46"/>
      <c r="I15" s="8">
        <v>11</v>
      </c>
      <c r="J15" s="10" t="s">
        <v>86</v>
      </c>
      <c r="K15" s="9">
        <v>0.01834490740740741</v>
      </c>
      <c r="L15" s="9">
        <v>0.007407407407407407</v>
      </c>
      <c r="M15" s="9">
        <v>0.010937500000000003</v>
      </c>
      <c r="N15" s="9"/>
      <c r="O15" s="9"/>
    </row>
    <row r="16" spans="1:15" ht="15">
      <c r="A16" s="44">
        <v>59</v>
      </c>
      <c r="B16" s="44" t="str">
        <f>IF(A16="","",VLOOKUP(A16,Entrants!$B$4:$D$105,3))</f>
        <v>TB</v>
      </c>
      <c r="C16" s="44">
        <v>12</v>
      </c>
      <c r="D16" s="43" t="str">
        <f>IF(A16="","",VLOOKUP(A16,Entrants!$B$4:$C$105,2))</f>
        <v>Ponton, Mark</v>
      </c>
      <c r="E16" s="46">
        <v>0.01835648148148148</v>
      </c>
      <c r="F16" s="46">
        <f>IF(A16="","",VLOOKUP(A16,Entrants!$B$4:$K$105,10))</f>
        <v>0.006597222222222222</v>
      </c>
      <c r="G16" s="46">
        <f t="shared" si="0"/>
        <v>0.011759259259259257</v>
      </c>
      <c r="H16" s="46"/>
      <c r="I16" s="8">
        <v>12</v>
      </c>
      <c r="J16" s="10" t="s">
        <v>138</v>
      </c>
      <c r="K16" s="9">
        <v>0.019143518518518518</v>
      </c>
      <c r="L16" s="9">
        <v>0.008101851851851851</v>
      </c>
      <c r="M16" s="9">
        <v>0.011041666666666667</v>
      </c>
      <c r="N16" s="9"/>
      <c r="O16" s="9"/>
    </row>
    <row r="17" spans="1:15" ht="15">
      <c r="A17" s="44">
        <v>37</v>
      </c>
      <c r="B17" s="44" t="str">
        <f>IF(A17="","",VLOOKUP(A17,Entrants!$B$4:$D$105,3))</f>
        <v>GT</v>
      </c>
      <c r="C17" s="44">
        <v>13</v>
      </c>
      <c r="D17" s="43" t="str">
        <f>IF(A17="","",VLOOKUP(A17,Entrants!$B$4:$C$105,2))</f>
        <v>Holland, Tony</v>
      </c>
      <c r="E17" s="46">
        <v>0.018379629629629628</v>
      </c>
      <c r="F17" s="46">
        <f>IF(A17="","",VLOOKUP(A17,Entrants!$B$4:$K$105,10))</f>
        <v>0.007986111111111112</v>
      </c>
      <c r="G17" s="46">
        <f t="shared" si="0"/>
        <v>0.010393518518518515</v>
      </c>
      <c r="H17" s="46"/>
      <c r="I17" s="8">
        <v>13</v>
      </c>
      <c r="J17" s="10" t="s">
        <v>109</v>
      </c>
      <c r="K17" s="9">
        <v>0.01832175925925926</v>
      </c>
      <c r="L17" s="9">
        <v>0.006828703703703704</v>
      </c>
      <c r="M17" s="9">
        <v>0.011493055555555555</v>
      </c>
      <c r="N17" s="9"/>
      <c r="O17" s="9"/>
    </row>
    <row r="18" spans="1:15" ht="15">
      <c r="A18" s="44">
        <v>71</v>
      </c>
      <c r="B18" s="44" t="str">
        <f>IF(A18="","",VLOOKUP(A18,Entrants!$B$4:$D$105,3))</f>
        <v>GT</v>
      </c>
      <c r="C18" s="44">
        <v>14</v>
      </c>
      <c r="D18" s="43" t="str">
        <f>IF(A18="","",VLOOKUP(A18,Entrants!$B$4:$C$105,2))</f>
        <v>Singleton, Brian</v>
      </c>
      <c r="E18" s="46">
        <v>0.01840277777777778</v>
      </c>
      <c r="F18" s="46">
        <f>IF(A18="","",VLOOKUP(A18,Entrants!$B$4:$K$105,10))</f>
        <v>0.006828703703703704</v>
      </c>
      <c r="G18" s="46">
        <f t="shared" si="0"/>
        <v>0.011574074074074073</v>
      </c>
      <c r="H18" s="46"/>
      <c r="I18" s="8">
        <v>14</v>
      </c>
      <c r="J18" s="10" t="s">
        <v>92</v>
      </c>
      <c r="K18" s="9">
        <v>0.018703703703703705</v>
      </c>
      <c r="L18" s="9">
        <v>0.007175925925925926</v>
      </c>
      <c r="M18" s="9">
        <v>0.01152777777777778</v>
      </c>
      <c r="N18" s="9"/>
      <c r="O18" s="9"/>
    </row>
    <row r="19" spans="1:15" ht="15">
      <c r="A19" s="44">
        <v>57</v>
      </c>
      <c r="B19" s="44" t="str">
        <f>IF(A19="","",VLOOKUP(A19,Entrants!$B$4:$D$105,3))</f>
        <v>AD</v>
      </c>
      <c r="C19" s="44">
        <v>15</v>
      </c>
      <c r="D19" s="43" t="str">
        <f>IF(A19="","",VLOOKUP(A19,Entrants!$B$4:$C$105,2))</f>
        <v>Nutt, Judith</v>
      </c>
      <c r="E19" s="46">
        <v>0.018425925925925925</v>
      </c>
      <c r="F19" s="46">
        <f>IF(A19="","",VLOOKUP(A19,Entrants!$B$4:$K$105,10))</f>
        <v>0.007523148148148148</v>
      </c>
      <c r="G19" s="46">
        <f t="shared" si="0"/>
        <v>0.010902777777777779</v>
      </c>
      <c r="H19" s="46"/>
      <c r="I19" s="8">
        <v>15</v>
      </c>
      <c r="J19" s="10" t="s">
        <v>143</v>
      </c>
      <c r="K19" s="9">
        <v>0.01840277777777778</v>
      </c>
      <c r="L19" s="9">
        <v>0.006828703703703704</v>
      </c>
      <c r="M19" s="9">
        <v>0.011574074074074073</v>
      </c>
      <c r="N19" s="9"/>
      <c r="O19" s="9"/>
    </row>
    <row r="20" spans="1:15" ht="15">
      <c r="A20" s="44">
        <v>18</v>
      </c>
      <c r="B20" s="44">
        <f>IF(A20="","",VLOOKUP(A20,Entrants!$B$4:$D$105,3))</f>
        <v>0</v>
      </c>
      <c r="C20" s="44">
        <v>16</v>
      </c>
      <c r="D20" s="43" t="str">
        <f>IF(A20="","",VLOOKUP(A20,Entrants!$B$4:$C$105,2))</f>
        <v>Davies, Leanne</v>
      </c>
      <c r="E20" s="46">
        <v>0.0184375</v>
      </c>
      <c r="F20" s="46">
        <f>IF(A20="","",VLOOKUP(A20,Entrants!$B$4:$K$105,10))</f>
        <v>0.0024305555555555556</v>
      </c>
      <c r="G20" s="46">
        <f t="shared" si="0"/>
        <v>0.01600694444444444</v>
      </c>
      <c r="H20" s="46"/>
      <c r="I20" s="8">
        <v>16</v>
      </c>
      <c r="J20" s="10" t="s">
        <v>98</v>
      </c>
      <c r="K20" s="9">
        <v>0.01888888888888889</v>
      </c>
      <c r="L20" s="9">
        <v>0.007291666666666666</v>
      </c>
      <c r="M20" s="9">
        <v>0.011597222222222224</v>
      </c>
      <c r="N20" s="9"/>
      <c r="O20" s="9"/>
    </row>
    <row r="21" spans="1:15" ht="15">
      <c r="A21" s="44">
        <v>19</v>
      </c>
      <c r="B21" s="44" t="str">
        <f>IF(A21="","",VLOOKUP(A21,Entrants!$B$4:$D$105,3))</f>
        <v>HT</v>
      </c>
      <c r="C21" s="44">
        <v>17</v>
      </c>
      <c r="D21" s="43" t="str">
        <f>IF(A21="","",VLOOKUP(A21,Entrants!$B$4:$C$105,2))</f>
        <v>Dickinson, Ralph</v>
      </c>
      <c r="E21" s="46">
        <v>0.018449074074074073</v>
      </c>
      <c r="F21" s="46">
        <f>IF(A21="","",VLOOKUP(A21,Entrants!$B$4:$K$105,10))</f>
        <v>0.005439814814814815</v>
      </c>
      <c r="G21" s="46">
        <f t="shared" si="0"/>
        <v>0.013009259259259259</v>
      </c>
      <c r="H21" s="46"/>
      <c r="I21" s="8">
        <v>17</v>
      </c>
      <c r="J21" s="10" t="s">
        <v>148</v>
      </c>
      <c r="K21" s="9">
        <v>0.018229166666666668</v>
      </c>
      <c r="L21" s="9">
        <v>0.006481481481481481</v>
      </c>
      <c r="M21" s="9">
        <v>0.011747685185185187</v>
      </c>
      <c r="N21" s="9"/>
      <c r="O21" s="9"/>
    </row>
    <row r="22" spans="1:15" ht="15">
      <c r="A22" s="44">
        <v>27</v>
      </c>
      <c r="B22" s="44" t="str">
        <f>IF(A22="","",VLOOKUP(A22,Entrants!$B$4:$D$105,3))</f>
        <v>FS</v>
      </c>
      <c r="C22" s="44">
        <v>18</v>
      </c>
      <c r="D22" s="43" t="str">
        <f>IF(A22="","",VLOOKUP(A22,Entrants!$B$4:$C$105,2))</f>
        <v>French, Jon</v>
      </c>
      <c r="E22" s="46">
        <v>0.018460648148148146</v>
      </c>
      <c r="F22" s="46">
        <f>IF(A22="","",VLOOKUP(A22,Entrants!$B$4:$K$105,10))</f>
        <v>0.008564814814814815</v>
      </c>
      <c r="G22" s="46">
        <f t="shared" si="0"/>
        <v>0.009895833333333331</v>
      </c>
      <c r="H22" s="46"/>
      <c r="I22" s="8">
        <v>18</v>
      </c>
      <c r="J22" s="10" t="s">
        <v>134</v>
      </c>
      <c r="K22" s="9">
        <v>0.01835648148148148</v>
      </c>
      <c r="L22" s="9">
        <v>0.006597222222222222</v>
      </c>
      <c r="M22" s="9">
        <v>0.011759259259259257</v>
      </c>
      <c r="N22" s="9"/>
      <c r="O22" s="9"/>
    </row>
    <row r="23" spans="1:15" ht="15">
      <c r="A23" s="44">
        <v>76</v>
      </c>
      <c r="B23" s="44" t="str">
        <f>IF(A23="","",VLOOKUP(A23,Entrants!$B$4:$D$105,3))</f>
        <v>MP</v>
      </c>
      <c r="C23" s="44">
        <v>19</v>
      </c>
      <c r="D23" s="43" t="str">
        <f>IF(A23="","",VLOOKUP(A23,Entrants!$B$4:$C$105,2))</f>
        <v>Stewart, Graeme</v>
      </c>
      <c r="E23" s="46">
        <v>0.018483796296296297</v>
      </c>
      <c r="F23" s="46">
        <f>IF(A23="","",VLOOKUP(A23,Entrants!$B$4:$K$105,10))</f>
        <v>0.007754629629629629</v>
      </c>
      <c r="G23" s="46">
        <f t="shared" si="0"/>
        <v>0.010729166666666668</v>
      </c>
      <c r="H23" s="46"/>
      <c r="I23" s="8">
        <v>19</v>
      </c>
      <c r="J23" s="10" t="s">
        <v>99</v>
      </c>
      <c r="K23" s="9">
        <v>0.019814814814814816</v>
      </c>
      <c r="L23" s="9">
        <v>0.007986111111111112</v>
      </c>
      <c r="M23" s="9">
        <v>0.011828703703703704</v>
      </c>
      <c r="N23" s="9"/>
      <c r="O23" s="9"/>
    </row>
    <row r="24" spans="1:15" ht="15">
      <c r="A24" s="44">
        <v>48</v>
      </c>
      <c r="B24" s="44" t="str">
        <f>IF(A24="","",VLOOKUP(A24,Entrants!$B$4:$D$105,3))</f>
        <v>RR</v>
      </c>
      <c r="C24" s="44">
        <v>20</v>
      </c>
      <c r="D24" s="43" t="str">
        <f>IF(A24="","",VLOOKUP(A24,Entrants!$B$4:$C$105,2))</f>
        <v>Lonsdale, Davina</v>
      </c>
      <c r="E24" s="46">
        <v>0.018506944444444444</v>
      </c>
      <c r="F24" s="46">
        <f>IF(A24="","",VLOOKUP(A24,Entrants!$B$4:$K$105,10))</f>
        <v>0.00462962962962963</v>
      </c>
      <c r="G24" s="46">
        <f t="shared" si="0"/>
        <v>0.013877314814814815</v>
      </c>
      <c r="H24" s="46"/>
      <c r="I24" s="8">
        <v>20</v>
      </c>
      <c r="J24" s="10" t="s">
        <v>166</v>
      </c>
      <c r="K24" s="9">
        <v>0.018229166666666668</v>
      </c>
      <c r="L24" s="9">
        <v>0.00636574074074074</v>
      </c>
      <c r="M24" s="9">
        <v>0.011863425925925927</v>
      </c>
      <c r="N24" s="9"/>
      <c r="O24" s="9"/>
    </row>
    <row r="25" spans="1:15" ht="15">
      <c r="A25" s="44">
        <v>39</v>
      </c>
      <c r="B25" s="44" t="str">
        <f>IF(A25="","",VLOOKUP(A25,Entrants!$B$4:$D$105,3))</f>
        <v>RR</v>
      </c>
      <c r="C25" s="44">
        <v>21</v>
      </c>
      <c r="D25" s="43" t="str">
        <f>IF(A25="","",VLOOKUP(A25,Entrants!$B$4:$C$105,2))</f>
        <v>Ingram, Ron</v>
      </c>
      <c r="E25" s="46">
        <v>0.018541666666666668</v>
      </c>
      <c r="F25" s="46">
        <f>IF(A25="","",VLOOKUP(A25,Entrants!$B$4:$K$105,10))</f>
        <v>0.005092592592592592</v>
      </c>
      <c r="G25" s="46">
        <f t="shared" si="0"/>
        <v>0.013449074074074075</v>
      </c>
      <c r="H25" s="46"/>
      <c r="I25" s="8">
        <v>21</v>
      </c>
      <c r="J25" s="10" t="s">
        <v>108</v>
      </c>
      <c r="K25" s="9">
        <v>0.01902777777777778</v>
      </c>
      <c r="L25" s="9">
        <v>0.006944444444444444</v>
      </c>
      <c r="M25" s="9">
        <v>0.012083333333333335</v>
      </c>
      <c r="N25" s="9"/>
      <c r="O25" s="9"/>
    </row>
    <row r="26" spans="1:15" ht="15">
      <c r="A26" s="44">
        <v>87</v>
      </c>
      <c r="B26" s="44">
        <f>IF(A26="","",VLOOKUP(A26,Entrants!$B$4:$D$105,3))</f>
        <v>0</v>
      </c>
      <c r="C26" s="44">
        <v>22</v>
      </c>
      <c r="D26" s="43" t="str">
        <f>IF(A26="","",VLOOKUP(A26,Entrants!$B$4:$C$105,2))</f>
        <v>Wright, Deborah</v>
      </c>
      <c r="E26" s="46">
        <v>0.01855324074074074</v>
      </c>
      <c r="F26" s="46">
        <f>IF(A26="","",VLOOKUP(A26,Entrants!$B$4:$K$105,10))</f>
        <v>0.003472222222222222</v>
      </c>
      <c r="G26" s="46">
        <f t="shared" si="0"/>
        <v>0.01508101851851852</v>
      </c>
      <c r="H26" s="46"/>
      <c r="I26" s="8">
        <v>22</v>
      </c>
      <c r="J26" s="10" t="s">
        <v>88</v>
      </c>
      <c r="K26" s="9">
        <v>0.01857638888888889</v>
      </c>
      <c r="L26" s="9">
        <v>0.00636574074074074</v>
      </c>
      <c r="M26" s="9">
        <v>0.012210648148148148</v>
      </c>
      <c r="N26" s="9"/>
      <c r="O26" s="9"/>
    </row>
    <row r="27" spans="1:15" ht="15">
      <c r="A27" s="44">
        <v>77</v>
      </c>
      <c r="B27" s="44" t="str">
        <f>IF(A27="","",VLOOKUP(A27,Entrants!$B$4:$D$105,3))</f>
        <v>LL</v>
      </c>
      <c r="C27" s="44">
        <v>23</v>
      </c>
      <c r="D27" s="43" t="str">
        <f>IF(A27="","",VLOOKUP(A27,Entrants!$B$4:$C$105,2))</f>
        <v>Storey, Calum</v>
      </c>
      <c r="E27" s="46">
        <v>0.018564814814814815</v>
      </c>
      <c r="F27" s="46">
        <f>IF(A27="","",VLOOKUP(A27,Entrants!$B$4:$K$105,10))</f>
        <v>0.008101851851851851</v>
      </c>
      <c r="G27" s="46">
        <f t="shared" si="0"/>
        <v>0.010462962962962964</v>
      </c>
      <c r="H27" s="46"/>
      <c r="I27" s="8">
        <v>23</v>
      </c>
      <c r="J27" s="10" t="s">
        <v>91</v>
      </c>
      <c r="K27" s="9">
        <v>0.019212962962962963</v>
      </c>
      <c r="L27" s="9">
        <v>0.006828703703703704</v>
      </c>
      <c r="M27" s="9">
        <v>0.012384259259259258</v>
      </c>
      <c r="N27" s="9"/>
      <c r="O27" s="9"/>
    </row>
    <row r="28" spans="1:15" ht="15">
      <c r="A28" s="44">
        <v>6</v>
      </c>
      <c r="B28" s="44" t="str">
        <f>IF(A28="","",VLOOKUP(A28,Entrants!$B$4:$D$105,3))</f>
        <v>AD</v>
      </c>
      <c r="C28" s="44">
        <v>24</v>
      </c>
      <c r="D28" s="43" t="str">
        <f>IF(A28="","",VLOOKUP(A28,Entrants!$B$4:$C$105,2))</f>
        <v>Bradley, Dave</v>
      </c>
      <c r="E28" s="46">
        <v>0.01857638888888889</v>
      </c>
      <c r="F28" s="46">
        <f>IF(A28="","",VLOOKUP(A28,Entrants!$B$4:$K$105,10))</f>
        <v>0.00636574074074074</v>
      </c>
      <c r="G28" s="46">
        <f t="shared" si="0"/>
        <v>0.012210648148148148</v>
      </c>
      <c r="H28" s="46"/>
      <c r="I28" s="8">
        <v>24</v>
      </c>
      <c r="J28" s="10" t="s">
        <v>126</v>
      </c>
      <c r="K28" s="9">
        <v>0.018645833333333334</v>
      </c>
      <c r="L28" s="9">
        <v>0.0061342592592592594</v>
      </c>
      <c r="M28" s="9">
        <v>0.012511574074074074</v>
      </c>
      <c r="N28" s="9"/>
      <c r="O28" s="9"/>
    </row>
    <row r="29" spans="1:15" ht="15">
      <c r="A29" s="44">
        <v>81</v>
      </c>
      <c r="B29" s="44" t="str">
        <f>IF(A29="","",VLOOKUP(A29,Entrants!$B$4:$D$105,3))</f>
        <v>LL</v>
      </c>
      <c r="C29" s="44">
        <v>25</v>
      </c>
      <c r="D29" s="43" t="str">
        <f>IF(A29="","",VLOOKUP(A29,Entrants!$B$4:$C$105,2))</f>
        <v>Willshire, Keith</v>
      </c>
      <c r="E29" s="46">
        <v>0.018622685185185183</v>
      </c>
      <c r="F29" s="46">
        <f>IF(A29="","",VLOOKUP(A29,Entrants!$B$4:$K$105,10))</f>
        <v>0.004398148148148148</v>
      </c>
      <c r="G29" s="46">
        <f t="shared" si="0"/>
        <v>0.014224537037037036</v>
      </c>
      <c r="H29" s="46"/>
      <c r="I29" s="8">
        <v>25</v>
      </c>
      <c r="J29" s="10" t="s">
        <v>239</v>
      </c>
      <c r="K29" s="9">
        <v>0.019386574074074073</v>
      </c>
      <c r="L29" s="9">
        <v>0.006828703703703704</v>
      </c>
      <c r="M29" s="9">
        <v>0.012557870370370369</v>
      </c>
      <c r="N29" s="9"/>
      <c r="O29" s="9"/>
    </row>
    <row r="30" spans="1:15" ht="15">
      <c r="A30" s="44">
        <v>50</v>
      </c>
      <c r="B30" s="44">
        <f>IF(A30="","",VLOOKUP(A30,Entrants!$B$4:$D$105,3))</f>
        <v>0</v>
      </c>
      <c r="C30" s="44">
        <v>26</v>
      </c>
      <c r="D30" s="43" t="str">
        <f>IF(A30="","",VLOOKUP(A30,Entrants!$B$4:$C$105,2))</f>
        <v>Mallon, John</v>
      </c>
      <c r="E30" s="46">
        <v>0.018645833333333334</v>
      </c>
      <c r="F30" s="46">
        <f>IF(A30="","",VLOOKUP(A30,Entrants!$B$4:$K$105,10))</f>
        <v>0.0061342592592592594</v>
      </c>
      <c r="G30" s="46">
        <f t="shared" si="0"/>
        <v>0.012511574074074074</v>
      </c>
      <c r="H30" s="46"/>
      <c r="I30" s="8">
        <v>26</v>
      </c>
      <c r="J30" s="10" t="s">
        <v>137</v>
      </c>
      <c r="K30" s="9">
        <v>0.018738425925925926</v>
      </c>
      <c r="L30" s="9">
        <v>0.0061342592592592594</v>
      </c>
      <c r="M30" s="9">
        <v>0.012604166666666666</v>
      </c>
      <c r="N30" s="9"/>
      <c r="O30" s="9"/>
    </row>
    <row r="31" spans="1:15" ht="15">
      <c r="A31" s="44">
        <v>61</v>
      </c>
      <c r="B31" s="44" t="str">
        <f>IF(A31="","",VLOOKUP(A31,Entrants!$B$4:$D$105,3))</f>
        <v>MP</v>
      </c>
      <c r="C31" s="44">
        <v>27</v>
      </c>
      <c r="D31" s="43" t="str">
        <f>IF(A31="","",VLOOKUP(A31,Entrants!$B$4:$C$105,2))</f>
        <v>Rawlinson, Louise</v>
      </c>
      <c r="E31" s="46">
        <v>0.01866898148148148</v>
      </c>
      <c r="F31" s="46">
        <f>IF(A31="","",VLOOKUP(A31,Entrants!$B$4:$K$105,10))</f>
        <v>0.005092592592592592</v>
      </c>
      <c r="G31" s="46">
        <f t="shared" si="0"/>
        <v>0.013576388888888888</v>
      </c>
      <c r="H31" s="46"/>
      <c r="I31" s="8">
        <v>27</v>
      </c>
      <c r="J31" s="10" t="s">
        <v>85</v>
      </c>
      <c r="K31" s="9">
        <v>0.01818287037037037</v>
      </c>
      <c r="L31" s="9">
        <v>0.005555555555555556</v>
      </c>
      <c r="M31" s="9">
        <v>0.012627314814814813</v>
      </c>
      <c r="N31" s="9"/>
      <c r="O31" s="9"/>
    </row>
    <row r="32" spans="1:15" ht="15">
      <c r="A32" s="44">
        <v>24</v>
      </c>
      <c r="B32" s="44" t="str">
        <f>IF(A32="","",VLOOKUP(A32,Entrants!$B$4:$D$105,3))</f>
        <v>LL</v>
      </c>
      <c r="C32" s="44">
        <v>28</v>
      </c>
      <c r="D32" s="43" t="str">
        <f>IF(A32="","",VLOOKUP(A32,Entrants!$B$4:$C$105,2))</f>
        <v>Dungworth, Joseph</v>
      </c>
      <c r="E32" s="46">
        <v>0.018680555555555554</v>
      </c>
      <c r="F32" s="46">
        <f>IF(A32="","",VLOOKUP(A32,Entrants!$B$4:$K$105,10))</f>
        <v>0.008217592592592594</v>
      </c>
      <c r="G32" s="46">
        <f t="shared" si="0"/>
        <v>0.01046296296296296</v>
      </c>
      <c r="H32" s="46"/>
      <c r="I32" s="8">
        <v>28</v>
      </c>
      <c r="J32" s="10" t="s">
        <v>153</v>
      </c>
      <c r="K32" s="9">
        <v>0.018310185185185186</v>
      </c>
      <c r="L32" s="9">
        <v>0.005671296296296296</v>
      </c>
      <c r="M32" s="9">
        <v>0.01263888888888889</v>
      </c>
      <c r="N32" s="9"/>
      <c r="O32" s="9"/>
    </row>
    <row r="33" spans="1:15" ht="15">
      <c r="A33" s="44">
        <v>11</v>
      </c>
      <c r="B33" s="44" t="str">
        <f>IF(A33="","",VLOOKUP(A33,Entrants!$B$4:$D$105,3))</f>
        <v>RR</v>
      </c>
      <c r="C33" s="44">
        <v>29</v>
      </c>
      <c r="D33" s="43" t="str">
        <f>IF(A33="","",VLOOKUP(A33,Entrants!$B$4:$C$105,2))</f>
        <v>Christopher, Heather</v>
      </c>
      <c r="E33" s="46">
        <v>0.018703703703703705</v>
      </c>
      <c r="F33" s="46">
        <f>IF(A33="","",VLOOKUP(A33,Entrants!$B$4:$K$105,10))</f>
        <v>0.007175925925925926</v>
      </c>
      <c r="G33" s="46">
        <f t="shared" si="0"/>
        <v>0.01152777777777778</v>
      </c>
      <c r="H33" s="46"/>
      <c r="I33" s="8">
        <v>29</v>
      </c>
      <c r="J33" s="10" t="s">
        <v>130</v>
      </c>
      <c r="K33" s="9">
        <v>0.01884259259259259</v>
      </c>
      <c r="L33" s="9">
        <v>0.0061342592592592594</v>
      </c>
      <c r="M33" s="9">
        <v>0.012708333333333332</v>
      </c>
      <c r="N33" s="9"/>
      <c r="O33" s="9"/>
    </row>
    <row r="34" spans="1:15" ht="15">
      <c r="A34" s="44">
        <v>63</v>
      </c>
      <c r="B34" s="44" t="str">
        <f>IF(A34="","",VLOOKUP(A34,Entrants!$B$4:$D$105,3))</f>
        <v>AD</v>
      </c>
      <c r="C34" s="44">
        <v>30</v>
      </c>
      <c r="D34" s="43" t="str">
        <f>IF(A34="","",VLOOKUP(A34,Entrants!$B$4:$C$105,2))</f>
        <v>Roberts, Dave</v>
      </c>
      <c r="E34" s="46">
        <v>0.018738425925925926</v>
      </c>
      <c r="F34" s="46">
        <f>IF(A34="","",VLOOKUP(A34,Entrants!$B$4:$K$105,10))</f>
        <v>0.0061342592592592594</v>
      </c>
      <c r="G34" s="46">
        <f t="shared" si="0"/>
        <v>0.012604166666666666</v>
      </c>
      <c r="H34" s="46"/>
      <c r="I34" s="8">
        <v>30</v>
      </c>
      <c r="J34" s="10" t="s">
        <v>90</v>
      </c>
      <c r="K34" s="9">
        <v>0.01877314814814815</v>
      </c>
      <c r="L34" s="9">
        <v>0.006018518518518518</v>
      </c>
      <c r="M34" s="9">
        <v>0.012754629629629633</v>
      </c>
      <c r="N34" s="9"/>
      <c r="O34" s="9"/>
    </row>
    <row r="35" spans="1:15" ht="15">
      <c r="A35" s="44">
        <v>8</v>
      </c>
      <c r="B35" s="44" t="str">
        <f>IF(A35="","",VLOOKUP(A35,Entrants!$B$4:$D$105,3))</f>
        <v>HT</v>
      </c>
      <c r="C35" s="44">
        <v>31</v>
      </c>
      <c r="D35" s="43" t="str">
        <f>IF(A35="","",VLOOKUP(A35,Entrants!$B$4:$C$105,2))</f>
        <v>Bruce, Helen</v>
      </c>
      <c r="E35" s="46">
        <v>0.01877314814814815</v>
      </c>
      <c r="F35" s="46">
        <f>IF(A35="","",VLOOKUP(A35,Entrants!$B$4:$K$105,10))</f>
        <v>0.006018518518518518</v>
      </c>
      <c r="G35" s="46">
        <f t="shared" si="0"/>
        <v>0.012754629629629633</v>
      </c>
      <c r="H35" s="46"/>
      <c r="I35" s="8">
        <v>31</v>
      </c>
      <c r="J35" s="10" t="s">
        <v>243</v>
      </c>
      <c r="K35" s="9">
        <v>0.01894675925925926</v>
      </c>
      <c r="L35" s="9">
        <v>0.006018518518518518</v>
      </c>
      <c r="M35" s="9">
        <v>0.012928240740740744</v>
      </c>
      <c r="N35" s="9"/>
      <c r="O35" s="9"/>
    </row>
    <row r="36" spans="1:15" ht="15">
      <c r="A36" s="44">
        <v>38</v>
      </c>
      <c r="B36" s="44" t="str">
        <f>IF(A36="","",VLOOKUP(A36,Entrants!$B$4:$D$105,3))</f>
        <v>MP</v>
      </c>
      <c r="C36" s="44">
        <v>32</v>
      </c>
      <c r="D36" s="43" t="str">
        <f>IF(A36="","",VLOOKUP(A36,Entrants!$B$4:$C$105,2))</f>
        <v>Holmback, Peter</v>
      </c>
      <c r="E36" s="46">
        <v>0.018796296296296297</v>
      </c>
      <c r="F36" s="46">
        <f>IF(A36="","",VLOOKUP(A36,Entrants!$B$4:$K$105,10))</f>
        <v>0.008217592592592594</v>
      </c>
      <c r="G36" s="46">
        <f t="shared" si="0"/>
        <v>0.010578703703703703</v>
      </c>
      <c r="H36" s="46"/>
      <c r="I36" s="8">
        <v>32</v>
      </c>
      <c r="J36" s="10" t="s">
        <v>97</v>
      </c>
      <c r="K36" s="9">
        <v>0.018449074074074073</v>
      </c>
      <c r="L36" s="9">
        <v>0.005439814814814815</v>
      </c>
      <c r="M36" s="9">
        <v>0.013009259259259259</v>
      </c>
      <c r="N36" s="9"/>
      <c r="O36" s="9"/>
    </row>
    <row r="37" spans="1:15" ht="15">
      <c r="A37" s="44">
        <v>16</v>
      </c>
      <c r="B37" s="44" t="str">
        <f>IF(A37="","",VLOOKUP(A37,Entrants!$B$4:$D$105,3))</f>
        <v>RD</v>
      </c>
      <c r="C37" s="44">
        <v>33</v>
      </c>
      <c r="D37" s="43" t="str">
        <f>IF(A37="","",VLOOKUP(A37,Entrants!$B$4:$C$105,2))</f>
        <v>Craddock, Ann</v>
      </c>
      <c r="E37" s="46">
        <v>0.018796296296296297</v>
      </c>
      <c r="F37" s="46">
        <f>IF(A37="","",VLOOKUP(A37,Entrants!$B$4:$K$105,10))</f>
        <v>0.003356481481481481</v>
      </c>
      <c r="G37" s="46">
        <f t="shared" si="0"/>
        <v>0.015439814814814816</v>
      </c>
      <c r="H37" s="46"/>
      <c r="I37" s="8">
        <v>33</v>
      </c>
      <c r="J37" s="10" t="s">
        <v>128</v>
      </c>
      <c r="K37" s="9">
        <v>0.01826388888888889</v>
      </c>
      <c r="L37" s="9">
        <v>0.004976851851851852</v>
      </c>
      <c r="M37" s="9">
        <v>0.013287037037037036</v>
      </c>
      <c r="N37" s="9"/>
      <c r="O37" s="9"/>
    </row>
    <row r="38" spans="1:15" ht="15">
      <c r="A38" s="44">
        <v>54</v>
      </c>
      <c r="B38" s="44" t="str">
        <f>IF(A38="","",VLOOKUP(A38,Entrants!$B$4:$D$105,3))</f>
        <v>MM</v>
      </c>
      <c r="C38" s="44">
        <v>34</v>
      </c>
      <c r="D38" s="43" t="str">
        <f>IF(A38="","",VLOOKUP(A38,Entrants!$B$4:$C$105,2))</f>
        <v>Morris, Helen</v>
      </c>
      <c r="E38" s="46">
        <v>0.01884259259259259</v>
      </c>
      <c r="F38" s="46">
        <f>IF(A38="","",VLOOKUP(A38,Entrants!$B$4:$K$105,10))</f>
        <v>0.0061342592592592594</v>
      </c>
      <c r="G38" s="46">
        <f t="shared" si="0"/>
        <v>0.012708333333333332</v>
      </c>
      <c r="H38" s="46"/>
      <c r="I38" s="8">
        <v>34</v>
      </c>
      <c r="J38" s="10" t="s">
        <v>161</v>
      </c>
      <c r="K38" s="9">
        <v>0.018935185185185183</v>
      </c>
      <c r="L38" s="9">
        <v>0.005555555555555556</v>
      </c>
      <c r="M38" s="9">
        <v>0.013379629629629627</v>
      </c>
      <c r="N38" s="9"/>
      <c r="O38" s="9"/>
    </row>
    <row r="39" spans="1:15" ht="15">
      <c r="A39" s="44">
        <v>75</v>
      </c>
      <c r="B39" s="44" t="str">
        <f>IF(A39="","",VLOOKUP(A39,Entrants!$B$4:$D$105,3))</f>
        <v>MP</v>
      </c>
      <c r="C39" s="44">
        <v>35</v>
      </c>
      <c r="D39" s="43" t="str">
        <f>IF(A39="","",VLOOKUP(A39,Entrants!$B$4:$C$105,2))</f>
        <v>Stewart, Claire</v>
      </c>
      <c r="E39" s="46">
        <v>0.018865740740740742</v>
      </c>
      <c r="F39" s="46">
        <f>IF(A39="","",VLOOKUP(A39,Entrants!$B$4:$K$105,10))</f>
        <v>0.0032407407407407406</v>
      </c>
      <c r="G39" s="46">
        <f t="shared" si="0"/>
        <v>0.015625</v>
      </c>
      <c r="H39" s="46"/>
      <c r="I39" s="8">
        <v>35</v>
      </c>
      <c r="J39" s="10" t="s">
        <v>116</v>
      </c>
      <c r="K39" s="9">
        <v>0.018541666666666668</v>
      </c>
      <c r="L39" s="9">
        <v>0.005092592592592592</v>
      </c>
      <c r="M39" s="9">
        <v>0.013449074074074075</v>
      </c>
      <c r="N39" s="9"/>
      <c r="O39" s="9"/>
    </row>
    <row r="40" spans="1:15" ht="15">
      <c r="A40" s="44">
        <v>20</v>
      </c>
      <c r="B40" s="44" t="str">
        <f>IF(A40="","",VLOOKUP(A40,Entrants!$B$4:$D$105,3))</f>
        <v>FS</v>
      </c>
      <c r="C40" s="44">
        <v>36</v>
      </c>
      <c r="D40" s="43" t="str">
        <f>IF(A40="","",VLOOKUP(A40,Entrants!$B$4:$C$105,2))</f>
        <v>Dobby, Steve</v>
      </c>
      <c r="E40" s="46">
        <v>0.01888888888888889</v>
      </c>
      <c r="F40" s="46">
        <f>IF(A40="","",VLOOKUP(A40,Entrants!$B$4:$K$105,10))</f>
        <v>0.007291666666666666</v>
      </c>
      <c r="G40" s="46">
        <f t="shared" si="0"/>
        <v>0.011597222222222224</v>
      </c>
      <c r="H40" s="46"/>
      <c r="I40" s="8">
        <v>36</v>
      </c>
      <c r="J40" s="10" t="s">
        <v>136</v>
      </c>
      <c r="K40" s="9">
        <v>0.01866898148148148</v>
      </c>
      <c r="L40" s="9">
        <v>0.005092592592592592</v>
      </c>
      <c r="M40" s="9">
        <v>0.013576388888888888</v>
      </c>
      <c r="N40" s="9"/>
      <c r="O40" s="9"/>
    </row>
    <row r="41" spans="1:15" ht="15">
      <c r="A41" s="44">
        <v>35</v>
      </c>
      <c r="B41" s="44" t="str">
        <f>IF(A41="","",VLOOKUP(A41,Entrants!$B$4:$D$105,3))</f>
        <v>RD</v>
      </c>
      <c r="C41" s="44">
        <v>37</v>
      </c>
      <c r="D41" s="43" t="str">
        <f>IF(A41="","",VLOOKUP(A41,Entrants!$B$4:$C$105,2))</f>
        <v>Herron, Aynsley</v>
      </c>
      <c r="E41" s="46">
        <v>0.01892361111111111</v>
      </c>
      <c r="F41" s="46">
        <f>IF(A41="","",VLOOKUP(A41,Entrants!$B$4:$K$105,10))</f>
        <v>0.003472222222222222</v>
      </c>
      <c r="G41" s="46">
        <f t="shared" si="0"/>
        <v>0.015451388888888888</v>
      </c>
      <c r="H41" s="46"/>
      <c r="I41" s="8">
        <v>37</v>
      </c>
      <c r="J41" s="10" t="s">
        <v>141</v>
      </c>
      <c r="K41" s="9">
        <v>0.019039351851851852</v>
      </c>
      <c r="L41" s="9">
        <v>0.005208333333333333</v>
      </c>
      <c r="M41" s="9">
        <v>0.01383101851851852</v>
      </c>
      <c r="N41" s="9"/>
      <c r="O41" s="9"/>
    </row>
    <row r="42" spans="1:15" ht="15">
      <c r="A42" s="44">
        <v>9</v>
      </c>
      <c r="B42" s="44" t="str">
        <f>IF(A42="","",VLOOKUP(A42,Entrants!$B$4:$D$105,3))</f>
        <v>F2F</v>
      </c>
      <c r="C42" s="44">
        <v>38</v>
      </c>
      <c r="D42" s="43" t="str">
        <f>IF(A42="","",VLOOKUP(A42,Entrants!$B$4:$C$105,2))</f>
        <v>Calverley, Claire</v>
      </c>
      <c r="E42" s="46">
        <v>0.018935185185185183</v>
      </c>
      <c r="F42" s="46">
        <f>IF(A42="","",VLOOKUP(A42,Entrants!$B$4:$K$105,10))</f>
        <v>0.005555555555555556</v>
      </c>
      <c r="G42" s="46">
        <f t="shared" si="0"/>
        <v>0.013379629629629627</v>
      </c>
      <c r="H42" s="46"/>
      <c r="I42" s="8">
        <v>38</v>
      </c>
      <c r="J42" s="10" t="s">
        <v>124</v>
      </c>
      <c r="K42" s="9">
        <v>0.018506944444444444</v>
      </c>
      <c r="L42" s="9">
        <v>0.00462962962962963</v>
      </c>
      <c r="M42" s="9">
        <v>0.013877314814814815</v>
      </c>
      <c r="N42" s="9"/>
      <c r="O42" s="9"/>
    </row>
    <row r="43" spans="1:15" ht="15">
      <c r="A43" s="44">
        <v>88</v>
      </c>
      <c r="B43" s="44">
        <f>IF(A43="","",VLOOKUP(A43,Entrants!$B$4:$D$105,3))</f>
        <v>0</v>
      </c>
      <c r="C43" s="44">
        <v>39</v>
      </c>
      <c r="D43" s="43" t="str">
        <f>IF(A43="","",VLOOKUP(A43,Entrants!$B$4:$C$105,2))</f>
        <v>Browning, Sue</v>
      </c>
      <c r="E43" s="46">
        <v>0.01894675925925926</v>
      </c>
      <c r="F43" s="46">
        <f>IF(A43="","",VLOOKUP(A43,Entrants!$B$4:$K$105,10))</f>
        <v>0.006018518518518518</v>
      </c>
      <c r="G43" s="46">
        <f t="shared" si="0"/>
        <v>0.012928240740740744</v>
      </c>
      <c r="H43" s="46"/>
      <c r="I43" s="8">
        <v>39</v>
      </c>
      <c r="J43" s="10" t="s">
        <v>241</v>
      </c>
      <c r="K43" s="9">
        <v>0.01894675925925926</v>
      </c>
      <c r="L43" s="9">
        <v>0.004976851851851852</v>
      </c>
      <c r="M43" s="9">
        <v>0.013969907407407408</v>
      </c>
      <c r="N43" s="9"/>
      <c r="O43" s="9"/>
    </row>
    <row r="44" spans="1:15" ht="15">
      <c r="A44" s="44">
        <v>86</v>
      </c>
      <c r="B44" s="44">
        <f>IF(A44="","",VLOOKUP(A44,Entrants!$B$4:$D$105,3))</f>
        <v>0</v>
      </c>
      <c r="C44" s="44">
        <v>40</v>
      </c>
      <c r="D44" s="43" t="str">
        <f>IF(A44="","",VLOOKUP(A44,Entrants!$B$4:$C$105,2))</f>
        <v>Hutchinson, Beth</v>
      </c>
      <c r="E44" s="46">
        <v>0.01894675925925926</v>
      </c>
      <c r="F44" s="46">
        <f>IF(A44="","",VLOOKUP(A44,Entrants!$B$4:$K$105,10))</f>
        <v>0.004976851851851852</v>
      </c>
      <c r="G44" s="46">
        <f t="shared" si="0"/>
        <v>0.013969907407407408</v>
      </c>
      <c r="H44" s="46"/>
      <c r="I44" s="8">
        <v>40</v>
      </c>
      <c r="J44" s="10" t="s">
        <v>95</v>
      </c>
      <c r="K44" s="9">
        <v>0.01900462962962963</v>
      </c>
      <c r="L44" s="9">
        <v>0.004976851851851852</v>
      </c>
      <c r="M44" s="9">
        <v>0.01402777777777778</v>
      </c>
      <c r="N44" s="9"/>
      <c r="O44" s="9"/>
    </row>
    <row r="45" spans="1:15" ht="15">
      <c r="A45" s="44">
        <v>14</v>
      </c>
      <c r="B45" s="44">
        <f>IF(A45="","",VLOOKUP(A45,Entrants!$B$4:$D$105,3))</f>
        <v>0</v>
      </c>
      <c r="C45" s="44">
        <v>41</v>
      </c>
      <c r="D45" s="43" t="str">
        <f>IF(A45="","",VLOOKUP(A45,Entrants!$B$4:$C$105,2))</f>
        <v>Cox, Dave</v>
      </c>
      <c r="E45" s="46">
        <v>0.01900462962962963</v>
      </c>
      <c r="F45" s="46">
        <f>IF(A45="","",VLOOKUP(A45,Entrants!$B$4:$K$105,10))</f>
        <v>0.004976851851851852</v>
      </c>
      <c r="G45" s="46">
        <f t="shared" si="0"/>
        <v>0.01402777777777778</v>
      </c>
      <c r="H45" s="46"/>
      <c r="I45" s="8">
        <v>41</v>
      </c>
      <c r="J45" s="10" t="s">
        <v>151</v>
      </c>
      <c r="K45" s="9">
        <v>0.018622685185185183</v>
      </c>
      <c r="L45" s="9">
        <v>0.004398148148148148</v>
      </c>
      <c r="M45" s="9">
        <v>0.014224537037037036</v>
      </c>
      <c r="N45" s="9"/>
      <c r="O45" s="9"/>
    </row>
    <row r="46" spans="1:15" ht="15">
      <c r="A46" s="44">
        <v>31</v>
      </c>
      <c r="B46" s="44" t="str">
        <f>IF(A46="","",VLOOKUP(A46,Entrants!$B$4:$D$105,3))</f>
        <v>RR</v>
      </c>
      <c r="C46" s="44">
        <v>42</v>
      </c>
      <c r="D46" s="43" t="str">
        <f>IF(A46="","",VLOOKUP(A46,Entrants!$B$4:$C$105,2))</f>
        <v>Gillespie, Steve</v>
      </c>
      <c r="E46" s="46">
        <v>0.01902777777777778</v>
      </c>
      <c r="F46" s="46">
        <f>IF(A46="","",VLOOKUP(A46,Entrants!$B$4:$K$105,10))</f>
        <v>0.006944444444444444</v>
      </c>
      <c r="G46" s="46">
        <f t="shared" si="0"/>
        <v>0.012083333333333335</v>
      </c>
      <c r="H46" s="46"/>
      <c r="I46" s="8">
        <v>42</v>
      </c>
      <c r="J46" s="10" t="s">
        <v>242</v>
      </c>
      <c r="K46" s="9">
        <v>0.01855324074074074</v>
      </c>
      <c r="L46" s="9">
        <v>0.003472222222222222</v>
      </c>
      <c r="M46" s="9">
        <v>0.01508101851851852</v>
      </c>
      <c r="N46" s="9"/>
      <c r="O46" s="9"/>
    </row>
    <row r="47" spans="1:15" ht="15">
      <c r="A47" s="44">
        <v>69</v>
      </c>
      <c r="B47" s="44" t="str">
        <f>IF(A47="","",VLOOKUP(A47,Entrants!$B$4:$D$105,3))</f>
        <v>RR</v>
      </c>
      <c r="C47" s="44">
        <v>43</v>
      </c>
      <c r="D47" s="43" t="str">
        <f>IF(A47="","",VLOOKUP(A47,Entrants!$B$4:$C$105,2))</f>
        <v>Shillinglaw, Richard</v>
      </c>
      <c r="E47" s="46">
        <v>0.019039351851851852</v>
      </c>
      <c r="F47" s="46">
        <f>IF(A47="","",VLOOKUP(A47,Entrants!$B$4:$K$105,10))</f>
        <v>0.005208333333333333</v>
      </c>
      <c r="G47" s="46">
        <f t="shared" si="0"/>
        <v>0.01383101851851852</v>
      </c>
      <c r="H47" s="46"/>
      <c r="I47" s="8">
        <v>43</v>
      </c>
      <c r="J47" s="10" t="s">
        <v>96</v>
      </c>
      <c r="K47" s="9">
        <v>0.018796296296296297</v>
      </c>
      <c r="L47" s="9">
        <v>0.003356481481481481</v>
      </c>
      <c r="M47" s="9">
        <v>0.015439814814814816</v>
      </c>
      <c r="N47" s="49"/>
      <c r="O47" s="49"/>
    </row>
    <row r="48" spans="1:15" ht="15">
      <c r="A48" s="44">
        <v>64</v>
      </c>
      <c r="B48" s="44" t="str">
        <f>IF(A48="","",VLOOKUP(A48,Entrants!$B$4:$D$105,3))</f>
        <v>AD</v>
      </c>
      <c r="C48" s="44">
        <v>44</v>
      </c>
      <c r="D48" s="43" t="str">
        <f>IF(A48="","",VLOOKUP(A48,Entrants!$B$4:$C$105,2))</f>
        <v>Robinson, Adam</v>
      </c>
      <c r="E48" s="46">
        <v>0.019143518518518518</v>
      </c>
      <c r="F48" s="46">
        <f>IF(A48="","",VLOOKUP(A48,Entrants!$B$4:$K$105,10))</f>
        <v>0.008101851851851851</v>
      </c>
      <c r="G48" s="46">
        <f t="shared" si="0"/>
        <v>0.011041666666666667</v>
      </c>
      <c r="H48" s="46"/>
      <c r="I48" s="8">
        <v>44</v>
      </c>
      <c r="J48" s="10" t="s">
        <v>112</v>
      </c>
      <c r="K48" s="9">
        <v>0.01892361111111111</v>
      </c>
      <c r="L48" s="9">
        <v>0.003472222222222222</v>
      </c>
      <c r="M48" s="9">
        <v>0.015451388888888888</v>
      </c>
      <c r="N48" s="49"/>
      <c r="O48" s="49"/>
    </row>
    <row r="49" spans="1:15" ht="15">
      <c r="A49" s="44">
        <v>10</v>
      </c>
      <c r="B49" s="44" t="str">
        <f>IF(A49="","",VLOOKUP(A49,Entrants!$B$4:$D$105,3))</f>
        <v>RD</v>
      </c>
      <c r="C49" s="44">
        <v>45</v>
      </c>
      <c r="D49" s="43" t="str">
        <f>IF(A49="","",VLOOKUP(A49,Entrants!$B$4:$C$105,2))</f>
        <v>Chapman, Lindsey</v>
      </c>
      <c r="E49" s="46">
        <v>0.019212962962962963</v>
      </c>
      <c r="F49" s="46">
        <f>IF(A49="","",VLOOKUP(A49,Entrants!$B$4:$K$105,10))</f>
        <v>0.006828703703703704</v>
      </c>
      <c r="G49" s="46">
        <f t="shared" si="0"/>
        <v>0.012384259259259258</v>
      </c>
      <c r="H49" s="46"/>
      <c r="I49" s="8">
        <v>45</v>
      </c>
      <c r="J49" s="10" t="s">
        <v>177</v>
      </c>
      <c r="K49" s="9">
        <v>0.018865740740740742</v>
      </c>
      <c r="L49" s="9">
        <v>0.0032407407407407406</v>
      </c>
      <c r="M49" s="9">
        <v>0.015625</v>
      </c>
      <c r="N49" s="49"/>
      <c r="O49" s="49"/>
    </row>
    <row r="50" spans="1:15" ht="15">
      <c r="A50" s="44">
        <v>85</v>
      </c>
      <c r="B50" s="44">
        <f>IF(A50="","",VLOOKUP(A50,Entrants!$B$4:$D$105,3))</f>
        <v>0</v>
      </c>
      <c r="C50" s="44">
        <v>46</v>
      </c>
      <c r="D50" s="43" t="str">
        <f>IF(A50="","",VLOOKUP(A50,Entrants!$B$4:$C$105,2))</f>
        <v>Sewell, Alex</v>
      </c>
      <c r="E50" s="46">
        <v>0.019386574074074073</v>
      </c>
      <c r="F50" s="46">
        <f>IF(A50="","",VLOOKUP(A50,Entrants!$B$4:$K$105,10))</f>
        <v>0.006828703703703704</v>
      </c>
      <c r="G50" s="46">
        <f t="shared" si="0"/>
        <v>0.012557870370370369</v>
      </c>
      <c r="H50" s="46"/>
      <c r="I50" s="8">
        <v>46</v>
      </c>
      <c r="J50" s="10" t="s">
        <v>120</v>
      </c>
      <c r="K50" s="9">
        <v>0.017881944444444443</v>
      </c>
      <c r="L50" s="9">
        <v>0.002199074074074074</v>
      </c>
      <c r="M50" s="9">
        <v>0.015682870370370368</v>
      </c>
      <c r="N50" s="49"/>
      <c r="O50" s="49"/>
    </row>
    <row r="51" spans="1:15" ht="15">
      <c r="A51" s="44">
        <v>21</v>
      </c>
      <c r="B51" s="44" t="str">
        <f>IF(A51="","",VLOOKUP(A51,Entrants!$B$4:$D$105,3))</f>
        <v>RD</v>
      </c>
      <c r="C51" s="44">
        <v>47</v>
      </c>
      <c r="D51" s="43" t="str">
        <f>IF(A51="","",VLOOKUP(A51,Entrants!$B$4:$C$105,2))</f>
        <v>Dodd, Sam</v>
      </c>
      <c r="E51" s="46">
        <v>0.019814814814814816</v>
      </c>
      <c r="F51" s="46">
        <f>IF(A51="","",VLOOKUP(A51,Entrants!$B$4:$K$105,10))</f>
        <v>0.007986111111111112</v>
      </c>
      <c r="G51" s="46">
        <f t="shared" si="0"/>
        <v>0.011828703703703704</v>
      </c>
      <c r="H51" s="46"/>
      <c r="I51" s="44">
        <v>47</v>
      </c>
      <c r="J51" s="10" t="s">
        <v>164</v>
      </c>
      <c r="K51" s="9">
        <v>0.0184375</v>
      </c>
      <c r="L51" s="9">
        <v>0.0024305555555555556</v>
      </c>
      <c r="M51" s="9">
        <v>0.01600694444444444</v>
      </c>
      <c r="N51" s="49"/>
      <c r="O51" s="49"/>
    </row>
    <row r="52" spans="1:15" ht="15">
      <c r="A52" s="44"/>
      <c r="B52" s="44">
        <f>IF(A52="","",VLOOKUP(A52,Entrants!$B$4:$D$105,3))</f>
      </c>
      <c r="C52" s="44">
        <v>48</v>
      </c>
      <c r="D52" s="43">
        <f>IF(A52="","",VLOOKUP(A52,Entrants!$B$4:$C$105,2))</f>
      </c>
      <c r="E52" s="46"/>
      <c r="F52" s="46">
        <f>IF(A52="","",VLOOKUP(A52,Entrants!$B$4:$K$105,10))</f>
      </c>
      <c r="G52" s="46">
        <f t="shared" si="0"/>
      </c>
      <c r="H52" s="46"/>
      <c r="I52" s="44">
        <v>48</v>
      </c>
      <c r="J52" s="10" t="s">
        <v>15</v>
      </c>
      <c r="K52" s="9"/>
      <c r="L52" s="9" t="s">
        <v>15</v>
      </c>
      <c r="M52" s="9" t="s">
        <v>15</v>
      </c>
      <c r="N52" s="49"/>
      <c r="O52" s="49"/>
    </row>
    <row r="53" spans="1:15" ht="15">
      <c r="A53" s="44"/>
      <c r="B53" s="44">
        <f>IF(A53="","",VLOOKUP(A53,Entrants!$B$4:$D$105,3))</f>
      </c>
      <c r="C53" s="44">
        <v>49</v>
      </c>
      <c r="D53" s="43">
        <f>IF(A53="","",VLOOKUP(A53,Entrants!$B$4:$C$105,2))</f>
      </c>
      <c r="E53" s="46"/>
      <c r="F53" s="46">
        <f>IF(A53="","",VLOOKUP(A53,Entrants!$B$4:$K$105,10))</f>
      </c>
      <c r="G53" s="46">
        <f t="shared" si="0"/>
      </c>
      <c r="H53" s="46"/>
      <c r="I53" s="44">
        <v>49</v>
      </c>
      <c r="J53" s="10" t="s">
        <v>15</v>
      </c>
      <c r="K53" s="9"/>
      <c r="L53" s="9" t="s">
        <v>15</v>
      </c>
      <c r="M53" s="9" t="s">
        <v>15</v>
      </c>
      <c r="N53" s="49"/>
      <c r="O53" s="49"/>
    </row>
    <row r="54" spans="1:15" ht="15">
      <c r="A54" s="44"/>
      <c r="B54" s="44">
        <f>IF(A54="","",VLOOKUP(A54,Entrants!$B$4:$D$105,3))</f>
      </c>
      <c r="C54" s="44"/>
      <c r="D54" s="43">
        <f>IF(A54="","",VLOOKUP(A54,Entrants!$B$4:$C$105,2))</f>
      </c>
      <c r="E54" s="44"/>
      <c r="F54" s="46">
        <f>IF(A54="","",VLOOKUP(A54,Entrants!$B$4:$K$105,10))</f>
      </c>
      <c r="G54" s="46">
        <f t="shared" si="0"/>
      </c>
      <c r="H54" s="46"/>
      <c r="I54" s="8"/>
      <c r="J54" s="10" t="s">
        <v>15</v>
      </c>
      <c r="K54" s="9"/>
      <c r="L54" s="9" t="s">
        <v>15</v>
      </c>
      <c r="M54" s="9" t="s">
        <v>15</v>
      </c>
      <c r="N54" s="49"/>
      <c r="O54" s="49"/>
    </row>
    <row r="55" spans="1:15" ht="15">
      <c r="A55" s="44"/>
      <c r="B55" s="44">
        <f>IF(A55="","",VLOOKUP(A55,Entrants!$B$4:$D$105,3))</f>
      </c>
      <c r="C55" s="44"/>
      <c r="D55" s="43">
        <f>IF(A55="","",VLOOKUP(A55,Entrants!$B$4:$C$105,2))</f>
      </c>
      <c r="E55" s="44"/>
      <c r="F55" s="46">
        <f>IF(A55="","",VLOOKUP(A55,Entrants!$B$4:$K$105,10))</f>
      </c>
      <c r="G55" s="46">
        <f t="shared" si="0"/>
      </c>
      <c r="H55" s="46"/>
      <c r="I55" s="8"/>
      <c r="J55" s="10" t="s">
        <v>15</v>
      </c>
      <c r="K55" s="9"/>
      <c r="L55" s="9" t="s">
        <v>15</v>
      </c>
      <c r="M55" s="9" t="s">
        <v>15</v>
      </c>
      <c r="N55" s="49"/>
      <c r="O55" s="49"/>
    </row>
    <row r="56" spans="1:15" ht="15">
      <c r="A56" s="44"/>
      <c r="B56" s="44">
        <f>IF(A56="","",VLOOKUP(A56,Entrants!$B$4:$D$105,3))</f>
      </c>
      <c r="C56" s="44"/>
      <c r="D56" s="43">
        <f>IF(A56="","",VLOOKUP(A56,Entrants!$B$4:$C$105,2))</f>
      </c>
      <c r="E56" s="44"/>
      <c r="F56" s="46">
        <f>IF(A56="","",VLOOKUP(A56,Entrants!$B$4:$K$105,10))</f>
      </c>
      <c r="G56" s="46">
        <f t="shared" si="0"/>
      </c>
      <c r="H56" s="46"/>
      <c r="I56" s="8"/>
      <c r="J56" s="10" t="s">
        <v>15</v>
      </c>
      <c r="K56" s="9"/>
      <c r="L56" s="9" t="s">
        <v>15</v>
      </c>
      <c r="M56" s="9" t="s">
        <v>15</v>
      </c>
      <c r="N56" s="49"/>
      <c r="O56" s="49"/>
    </row>
    <row r="57" spans="1:15" ht="15">
      <c r="A57" s="44"/>
      <c r="B57" s="44">
        <f>IF(A57="","",VLOOKUP(A57,Entrants!$B$4:$D$105,3))</f>
      </c>
      <c r="C57" s="44"/>
      <c r="D57" s="43">
        <f>IF(A57="","",VLOOKUP(A57,Entrants!$B$4:$C$105,2))</f>
      </c>
      <c r="E57" s="44"/>
      <c r="F57" s="46">
        <f>IF(A57="","",VLOOKUP(A57,Entrants!$B$4:$K$105,10))</f>
      </c>
      <c r="G57" s="46">
        <f t="shared" si="0"/>
      </c>
      <c r="H57" s="46"/>
      <c r="I57" s="8"/>
      <c r="J57" s="10" t="s">
        <v>15</v>
      </c>
      <c r="K57" s="9"/>
      <c r="L57" s="9" t="s">
        <v>15</v>
      </c>
      <c r="M57" s="9" t="s">
        <v>15</v>
      </c>
      <c r="N57" s="49"/>
      <c r="O57" s="49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5"/>
      <c r="F58" s="46">
        <f>IF(A58="","",VLOOKUP(A58,Entrants!$B$4:$K$105,10))</f>
      </c>
      <c r="G58" s="46">
        <f t="shared" si="0"/>
      </c>
      <c r="H58" s="46"/>
      <c r="I58" s="8"/>
      <c r="J58" s="10" t="s">
        <v>15</v>
      </c>
      <c r="K58" s="9"/>
      <c r="L58" s="9" t="s">
        <v>15</v>
      </c>
      <c r="M58" s="9" t="s">
        <v>15</v>
      </c>
      <c r="N58" s="49"/>
      <c r="O58" s="49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5"/>
      <c r="F59" s="46">
        <f>IF(A59="","",VLOOKUP(A59,Entrants!$B$4:$K$105,10))</f>
      </c>
      <c r="G59" s="46">
        <f t="shared" si="0"/>
      </c>
      <c r="H59" s="46"/>
      <c r="I59" s="8"/>
      <c r="J59" s="10" t="s">
        <v>15</v>
      </c>
      <c r="K59" s="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5"/>
      <c r="F60" s="46">
        <f>IF(A60="","",VLOOKUP(A60,Entrants!$B$4:$K$105,10))</f>
      </c>
      <c r="G60" s="46">
        <f t="shared" si="0"/>
      </c>
      <c r="H60" s="46"/>
      <c r="I60" s="8"/>
      <c r="J60" s="10" t="s">
        <v>15</v>
      </c>
      <c r="K60" s="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5"/>
      <c r="F61" s="46">
        <f>IF(A61="","",VLOOKUP(A61,Entrants!$B$4:$K$105,10))</f>
      </c>
      <c r="G61" s="46">
        <f t="shared" si="0"/>
      </c>
      <c r="H61" s="46"/>
      <c r="I61" s="8"/>
      <c r="J61" s="10" t="s">
        <v>15</v>
      </c>
      <c r="K61" s="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5"/>
      <c r="F62" s="46">
        <f>IF(A62="","",VLOOKUP(A62,Entrants!$B$4:$K$105,10))</f>
      </c>
      <c r="G62" s="46">
        <f t="shared" si="0"/>
      </c>
      <c r="H62" s="46"/>
      <c r="I62" s="8"/>
      <c r="J62" s="10" t="s">
        <v>15</v>
      </c>
      <c r="K62" s="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5"/>
      <c r="F63" s="46">
        <f>IF(A63="","",VLOOKUP(A63,Entrants!$B$4:$K$105,10))</f>
      </c>
      <c r="G63" s="46">
        <f t="shared" si="0"/>
      </c>
      <c r="H63" s="46"/>
      <c r="I63" s="8"/>
      <c r="J63" s="10" t="s">
        <v>15</v>
      </c>
      <c r="K63" s="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5"/>
      <c r="F64" s="46">
        <f>IF(A64="","",VLOOKUP(A64,Entrants!$B$4:$K$105,10))</f>
      </c>
      <c r="G64" s="46">
        <f t="shared" si="0"/>
      </c>
      <c r="H64" s="46"/>
      <c r="I64" s="8"/>
      <c r="J64" s="10" t="s">
        <v>15</v>
      </c>
      <c r="K64" s="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5"/>
      <c r="F65" s="46">
        <f>IF(A65="","",VLOOKUP(A65,Entrants!$B$4:$K$105,10))</f>
      </c>
      <c r="G65" s="46">
        <f t="shared" si="0"/>
      </c>
      <c r="H65" s="46"/>
      <c r="I65" s="8"/>
      <c r="J65" s="10" t="s">
        <v>15</v>
      </c>
      <c r="K65" s="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5"/>
      <c r="F66" s="46">
        <f>IF(A66="","",VLOOKUP(A66,Entrants!$B$4:$K$105,10))</f>
      </c>
      <c r="G66" s="46">
        <f t="shared" si="0"/>
      </c>
      <c r="H66" s="46"/>
      <c r="I66" s="8"/>
      <c r="J66" s="10" t="s">
        <v>15</v>
      </c>
      <c r="K66" s="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5"/>
      <c r="F67" s="46">
        <f>IF(A67="","",VLOOKUP(A67,Entrants!$B$4:$K$105,10))</f>
      </c>
      <c r="G67" s="46">
        <f t="shared" si="0"/>
      </c>
      <c r="H67" s="46"/>
      <c r="I67" s="8"/>
      <c r="J67" s="10" t="s">
        <v>15</v>
      </c>
      <c r="K67" s="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5"/>
      <c r="F68" s="46">
        <f>IF(A68="","",VLOOKUP(A68,Entrants!$B$4:$K$105,10))</f>
      </c>
      <c r="G68" s="46">
        <f t="shared" si="0"/>
      </c>
      <c r="H68" s="46"/>
      <c r="I68" s="8"/>
      <c r="J68" s="10" t="s">
        <v>15</v>
      </c>
      <c r="K68" s="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5"/>
      <c r="F69" s="46">
        <f>IF(A69="","",VLOOKUP(A69,Entrants!$B$4:$K$105,10))</f>
      </c>
      <c r="G69" s="46">
        <f t="shared" si="0"/>
      </c>
      <c r="H69" s="46"/>
      <c r="I69" s="8"/>
      <c r="J69" s="10" t="s">
        <v>15</v>
      </c>
      <c r="K69" s="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5"/>
      <c r="F70" s="46">
        <f>IF(A70="","",VLOOKUP(A70,Entrants!$B$4:$K$105,10))</f>
      </c>
      <c r="G70" s="46">
        <f aca="true" t="shared" si="1" ref="G70:G84">IF(D70="","",E70-F70)</f>
      </c>
      <c r="H70" s="46"/>
      <c r="I70" s="8"/>
      <c r="J70" s="10" t="s">
        <v>15</v>
      </c>
      <c r="K70" s="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5"/>
      <c r="F71" s="46">
        <f>IF(A71="","",VLOOKUP(A71,Entrants!$B$4:$K$105,10))</f>
      </c>
      <c r="G71" s="46">
        <f t="shared" si="1"/>
      </c>
      <c r="H71" s="46"/>
      <c r="I71" s="8"/>
      <c r="J71" s="10" t="s">
        <v>15</v>
      </c>
      <c r="K71" s="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5"/>
      <c r="F72" s="46">
        <f>IF(A72="","",VLOOKUP(A72,Entrants!$B$4:$K$105,10))</f>
      </c>
      <c r="G72" s="46">
        <f t="shared" si="1"/>
      </c>
      <c r="H72" s="46"/>
      <c r="I72" s="8"/>
      <c r="J72" s="10" t="s">
        <v>15</v>
      </c>
      <c r="K72" s="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5"/>
      <c r="F73" s="46">
        <f>IF(A73="","",VLOOKUP(A73,Entrants!$B$4:$K$105,10))</f>
      </c>
      <c r="G73" s="46">
        <f t="shared" si="1"/>
      </c>
      <c r="H73" s="46"/>
      <c r="I73" s="8"/>
      <c r="J73" s="10" t="s">
        <v>15</v>
      </c>
      <c r="K73" s="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5"/>
      <c r="F74" s="46">
        <f>IF(A74="","",VLOOKUP(A74,Entrants!$B$4:$K$105,10))</f>
      </c>
      <c r="G74" s="46">
        <f t="shared" si="1"/>
      </c>
      <c r="H74" s="46"/>
      <c r="I74" s="8"/>
      <c r="J74" s="10" t="s">
        <v>15</v>
      </c>
      <c r="K74" s="9"/>
      <c r="L74" s="9" t="s">
        <v>15</v>
      </c>
      <c r="M74" s="9" t="s">
        <v>15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5"/>
      <c r="F75" s="46">
        <f>IF(A75="","",VLOOKUP(A75,Entrants!$B$4:$K$105,10))</f>
      </c>
      <c r="G75" s="46">
        <f t="shared" si="1"/>
      </c>
      <c r="H75" s="46"/>
      <c r="I75" s="8"/>
      <c r="J75" s="10" t="s">
        <v>15</v>
      </c>
      <c r="K75" s="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5"/>
      <c r="F76" s="46">
        <f>IF(A76="","",VLOOKUP(A76,Entrants!$B$4:$K$105,10))</f>
      </c>
      <c r="G76" s="46">
        <f t="shared" si="1"/>
      </c>
      <c r="H76" s="46"/>
      <c r="I76" s="8"/>
      <c r="J76" s="10" t="s">
        <v>15</v>
      </c>
      <c r="K76" s="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5"/>
      <c r="F77" s="46">
        <f>IF(A77="","",VLOOKUP(A77,Entrants!$B$4:$K$105,10))</f>
      </c>
      <c r="G77" s="46">
        <f t="shared" si="1"/>
      </c>
      <c r="H77" s="46"/>
      <c r="I77" s="8"/>
      <c r="J77" s="10" t="s">
        <v>15</v>
      </c>
      <c r="K77" s="9"/>
      <c r="L77" s="9" t="s">
        <v>15</v>
      </c>
      <c r="M77" s="9" t="s">
        <v>15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5"/>
      <c r="F78" s="46">
        <f>IF(A78="","",VLOOKUP(A78,Entrants!$B$4:$K$105,10))</f>
      </c>
      <c r="G78" s="46">
        <f t="shared" si="1"/>
      </c>
      <c r="H78" s="46"/>
      <c r="I78" s="8"/>
      <c r="J78" s="10" t="s">
        <v>15</v>
      </c>
      <c r="K78" s="9"/>
      <c r="L78" s="9" t="s">
        <v>15</v>
      </c>
      <c r="M78" s="9" t="s">
        <v>15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5"/>
      <c r="F79" s="46">
        <f>IF(A79="","",VLOOKUP(A79,Entrants!$B$4:$K$105,10))</f>
      </c>
      <c r="G79" s="46">
        <f t="shared" si="1"/>
      </c>
      <c r="H79" s="46"/>
      <c r="I79" s="8"/>
      <c r="J79" s="10" t="s">
        <v>15</v>
      </c>
      <c r="K79" s="9"/>
      <c r="L79" s="9" t="s">
        <v>15</v>
      </c>
      <c r="M79" s="9" t="s">
        <v>15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IF(A80="","",VLOOKUP(A80,Entrants!$B$4:$K$105,10))</f>
      </c>
      <c r="G80" s="46">
        <f t="shared" si="1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IF(A81="","",VLOOKUP(A81,Entrants!$B$4:$K$105,10))</f>
      </c>
      <c r="G81" s="46">
        <f t="shared" si="1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IF(A82="","",VLOOKUP(A82,Entrants!$B$4:$K$105,10))</f>
      </c>
      <c r="G82" s="46">
        <f t="shared" si="1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IF(A83="","",VLOOKUP(A83,Entrants!$B$4:$K$105,10))</f>
      </c>
      <c r="G83" s="46">
        <f t="shared" si="1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IF(A84="","",VLOOKUP(A84,Entrants!$B$4:$K$105,10))</f>
      </c>
      <c r="G84" s="46">
        <f t="shared" si="1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  <row r="91" spans="4:10" ht="12.75">
      <c r="D91" s="11">
        <f>IF(A91="","",VLOOKUP(A91,Entrants!$B$4:$C$85,2))</f>
      </c>
    </row>
  </sheetData>
  <sheetProtection/>
  <mergeCells count="1">
    <mergeCell ref="J2:L2"/>
  </mergeCells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8"/>
  <sheetViews>
    <sheetView zoomScale="75" zoomScaleNormal="75" zoomScalePageLayoutView="0" workbookViewId="0" topLeftCell="A1">
      <selection activeCell="H39" sqref="H39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80</v>
      </c>
      <c r="B1" s="57"/>
      <c r="C1" s="5"/>
      <c r="D1" s="5"/>
      <c r="E1" s="57"/>
      <c r="F1" s="5"/>
      <c r="G1" s="5"/>
      <c r="H1" s="5"/>
      <c r="I1" s="5"/>
      <c r="J1" s="5"/>
      <c r="K1" s="57"/>
      <c r="L1" s="146"/>
      <c r="M1" s="144"/>
      <c r="O1" s="6"/>
    </row>
    <row r="2" spans="1:15" ht="20.25" customHeight="1">
      <c r="A2" s="57"/>
      <c r="B2" s="57"/>
      <c r="C2" s="5"/>
      <c r="D2" s="5"/>
      <c r="E2" s="57"/>
      <c r="F2" s="5"/>
      <c r="G2" s="5"/>
      <c r="H2" s="5"/>
      <c r="I2" s="5"/>
      <c r="J2" s="145" t="s">
        <v>51</v>
      </c>
      <c r="K2" s="145"/>
      <c r="L2" s="145"/>
      <c r="O2" s="6"/>
    </row>
    <row r="3" spans="1:13" ht="15" customHeight="1">
      <c r="A3" s="51" t="s">
        <v>8</v>
      </c>
      <c r="B3" s="51" t="s">
        <v>45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5" ht="15" customHeight="1">
      <c r="A4" s="51" t="s">
        <v>9</v>
      </c>
      <c r="B4" s="51" t="s">
        <v>46</v>
      </c>
      <c r="C4" s="51" t="s">
        <v>10</v>
      </c>
      <c r="D4" s="54" t="s">
        <v>11</v>
      </c>
      <c r="E4" s="51" t="s">
        <v>12</v>
      </c>
      <c r="F4" s="51" t="s">
        <v>13</v>
      </c>
      <c r="G4" s="51" t="s">
        <v>14</v>
      </c>
      <c r="H4" s="52"/>
      <c r="I4" s="51" t="s">
        <v>10</v>
      </c>
      <c r="J4" s="54" t="s">
        <v>11</v>
      </c>
      <c r="K4" s="51" t="s">
        <v>12</v>
      </c>
      <c r="L4" s="51" t="s">
        <v>13</v>
      </c>
      <c r="M4" s="51" t="s">
        <v>14</v>
      </c>
      <c r="N4" s="1"/>
      <c r="O4" s="1"/>
    </row>
    <row r="5" spans="1:19" ht="15">
      <c r="A5" s="44">
        <v>6</v>
      </c>
      <c r="B5" s="44" t="str">
        <f>IF(A5="","",VLOOKUP(A5,Entrants!$B$4:$D$105,3))</f>
        <v>AD</v>
      </c>
      <c r="C5" s="44">
        <v>1</v>
      </c>
      <c r="D5" s="43" t="str">
        <f>IF(A5="","",VLOOKUP(A5,Entrants!$B$4:$D$105,2))</f>
        <v>Bradley, Dave</v>
      </c>
      <c r="E5" s="9">
        <v>0.01810185185185185</v>
      </c>
      <c r="F5" s="46">
        <f>IF(A5="","",VLOOKUP(A5,Entrants!$B$4:$L$105,11))</f>
        <v>0.00636574074074074</v>
      </c>
      <c r="G5" s="46">
        <f>IF(D5="","",E5-F5)</f>
        <v>0.01173611111111111</v>
      </c>
      <c r="H5" s="46"/>
      <c r="I5" s="8">
        <v>1</v>
      </c>
      <c r="J5" s="10" t="s">
        <v>118</v>
      </c>
      <c r="K5" s="9">
        <v>0.018483796296296297</v>
      </c>
      <c r="L5" s="9">
        <v>0.008796296296296297</v>
      </c>
      <c r="M5" s="9">
        <v>0.0096875</v>
      </c>
      <c r="N5" s="46"/>
      <c r="O5" s="46"/>
      <c r="P5" s="27"/>
      <c r="Q5" s="3"/>
      <c r="R5" s="4"/>
      <c r="S5" s="4"/>
    </row>
    <row r="6" spans="1:19" ht="15">
      <c r="A6" s="44">
        <v>24</v>
      </c>
      <c r="B6" s="44" t="str">
        <f>IF(A6="","",VLOOKUP(A6,Entrants!$B$4:$D$105,3))</f>
        <v>LL</v>
      </c>
      <c r="C6" s="44">
        <f>+C5+1</f>
        <v>2</v>
      </c>
      <c r="D6" s="43" t="str">
        <f>IF(A6="","",VLOOKUP(A6,Entrants!$B$4:$C$105,2))</f>
        <v>Dungworth, Joseph</v>
      </c>
      <c r="E6" s="9">
        <v>0.01810185185185185</v>
      </c>
      <c r="F6" s="46">
        <f>IF(A6="","",VLOOKUP(A6,Entrants!$B$4:$L$105,11))</f>
        <v>0.008101851851851851</v>
      </c>
      <c r="G6" s="46">
        <f aca="true" t="shared" si="0" ref="G6:G69">IF(D6="","",E6-F6)</f>
        <v>0.01</v>
      </c>
      <c r="H6" s="46"/>
      <c r="I6" s="8">
        <v>2</v>
      </c>
      <c r="J6" s="10" t="s">
        <v>101</v>
      </c>
      <c r="K6" s="9">
        <v>0.01810185185185185</v>
      </c>
      <c r="L6" s="9">
        <v>0.008101851851851851</v>
      </c>
      <c r="M6" s="9">
        <v>0.01</v>
      </c>
      <c r="N6" s="46"/>
      <c r="O6" s="46"/>
      <c r="P6" s="27"/>
      <c r="Q6" s="3"/>
      <c r="R6" s="4"/>
      <c r="S6" s="4"/>
    </row>
    <row r="7" spans="1:19" ht="15">
      <c r="A7" s="44">
        <v>57</v>
      </c>
      <c r="B7" s="44" t="str">
        <f>IF(A7="","",VLOOKUP(A7,Entrants!$B$4:$D$105,3))</f>
        <v>AD</v>
      </c>
      <c r="C7" s="44">
        <f aca="true" t="shared" si="1" ref="C7:C57">+C6+1</f>
        <v>3</v>
      </c>
      <c r="D7" s="43" t="str">
        <f>IF(A7="","",VLOOKUP(A7,Entrants!$B$4:$C$105,2))</f>
        <v>Nutt, Judith</v>
      </c>
      <c r="E7" s="46">
        <v>0.018113425925925925</v>
      </c>
      <c r="F7" s="46">
        <f>IF(A7="","",VLOOKUP(A7,Entrants!$B$4:$L$105,11))</f>
        <v>0.007523148148148148</v>
      </c>
      <c r="G7" s="46">
        <f t="shared" si="0"/>
        <v>0.010590277777777778</v>
      </c>
      <c r="H7" s="46"/>
      <c r="I7" s="8">
        <v>3</v>
      </c>
      <c r="J7" s="10" t="s">
        <v>115</v>
      </c>
      <c r="K7" s="9">
        <v>0.0184375</v>
      </c>
      <c r="L7" s="9">
        <v>0.008217592592592594</v>
      </c>
      <c r="M7" s="9">
        <v>0.010219907407407405</v>
      </c>
      <c r="N7" s="46"/>
      <c r="O7" s="46"/>
      <c r="P7" s="27"/>
      <c r="Q7" s="3"/>
      <c r="R7" s="4"/>
      <c r="S7" s="4"/>
    </row>
    <row r="8" spans="1:19" ht="15">
      <c r="A8" s="44">
        <v>48</v>
      </c>
      <c r="B8" s="44" t="str">
        <f>IF(A8="","",VLOOKUP(A8,Entrants!$B$4:$D$105,3))</f>
        <v>RR</v>
      </c>
      <c r="C8" s="44">
        <f t="shared" si="1"/>
        <v>4</v>
      </c>
      <c r="D8" s="43" t="str">
        <f>IF(A8="","",VLOOKUP(A8,Entrants!$B$4:$C$105,2))</f>
        <v>Lonsdale, Davina</v>
      </c>
      <c r="E8" s="46">
        <v>0.018171296296296297</v>
      </c>
      <c r="F8" s="46">
        <f>IF(A8="","",VLOOKUP(A8,Entrants!$B$4:$L$105,11))</f>
        <v>0.004513888888888889</v>
      </c>
      <c r="G8" s="46">
        <f t="shared" si="0"/>
        <v>0.013657407407407406</v>
      </c>
      <c r="H8" s="46"/>
      <c r="I8" s="8">
        <v>4</v>
      </c>
      <c r="J8" s="10" t="s">
        <v>99</v>
      </c>
      <c r="K8" s="9">
        <v>0.018217592592592594</v>
      </c>
      <c r="L8" s="9">
        <v>0.007986111111111112</v>
      </c>
      <c r="M8" s="9">
        <v>0.010231481481481482</v>
      </c>
      <c r="N8" s="46"/>
      <c r="O8" s="46"/>
      <c r="P8" s="27"/>
      <c r="Q8" s="3"/>
      <c r="R8" s="4"/>
      <c r="S8" s="4"/>
    </row>
    <row r="9" spans="1:19" ht="15">
      <c r="A9" s="44">
        <v>21</v>
      </c>
      <c r="B9" s="44" t="str">
        <f>IF(A9="","",VLOOKUP(A9,Entrants!$B$4:$D$105,3))</f>
        <v>RD</v>
      </c>
      <c r="C9" s="44">
        <f t="shared" si="1"/>
        <v>5</v>
      </c>
      <c r="D9" s="43" t="str">
        <f>IF(A9="","",VLOOKUP(A9,Entrants!$B$4:$C$105,2))</f>
        <v>Dodd, Sam</v>
      </c>
      <c r="E9" s="46">
        <v>0.018217592592592594</v>
      </c>
      <c r="F9" s="46">
        <f>IF(A9="","",VLOOKUP(A9,Entrants!$B$4:$L$105,11))</f>
        <v>0.007986111111111112</v>
      </c>
      <c r="G9" s="46">
        <f t="shared" si="0"/>
        <v>0.010231481481481482</v>
      </c>
      <c r="H9" s="46"/>
      <c r="I9" s="8">
        <v>5</v>
      </c>
      <c r="J9" s="10" t="s">
        <v>104</v>
      </c>
      <c r="K9" s="9">
        <v>0.018865740740740742</v>
      </c>
      <c r="L9" s="9">
        <v>0.008564814814814815</v>
      </c>
      <c r="M9" s="9">
        <v>0.010300925925925927</v>
      </c>
      <c r="N9" s="46"/>
      <c r="O9" s="46"/>
      <c r="P9" s="27"/>
      <c r="Q9" s="3"/>
      <c r="R9" s="4"/>
      <c r="S9" s="4"/>
    </row>
    <row r="10" spans="1:19" ht="15">
      <c r="A10" s="44">
        <v>87</v>
      </c>
      <c r="B10" s="44">
        <f>IF(A10="","",VLOOKUP(A10,Entrants!$B$4:$D$105,3))</f>
        <v>0</v>
      </c>
      <c r="C10" s="44">
        <f t="shared" si="1"/>
        <v>6</v>
      </c>
      <c r="D10" s="43" t="str">
        <f>IF(A10="","",VLOOKUP(A10,Entrants!$B$4:$C$105,2))</f>
        <v>Wright, Deborah</v>
      </c>
      <c r="E10" s="46">
        <v>0.01826388888888889</v>
      </c>
      <c r="F10" s="46">
        <f>IF(A10="","",VLOOKUP(A10,Entrants!$B$4:$L$105,11))</f>
        <v>0.003356481481481481</v>
      </c>
      <c r="G10" s="46">
        <f t="shared" si="0"/>
        <v>0.014907407407407407</v>
      </c>
      <c r="H10" s="46"/>
      <c r="I10" s="8">
        <v>6</v>
      </c>
      <c r="J10" s="10" t="s">
        <v>147</v>
      </c>
      <c r="K10" s="9">
        <v>0.01840277777777778</v>
      </c>
      <c r="L10" s="9">
        <v>0.008101851851851851</v>
      </c>
      <c r="M10" s="9">
        <v>0.010300925925925927</v>
      </c>
      <c r="N10" s="46"/>
      <c r="O10" s="46"/>
      <c r="P10" s="27"/>
      <c r="Q10" s="3"/>
      <c r="R10" s="4"/>
      <c r="S10" s="4"/>
    </row>
    <row r="11" spans="1:19" ht="15">
      <c r="A11" s="44">
        <v>83</v>
      </c>
      <c r="B11" s="44" t="str">
        <f>IF(A11="","",VLOOKUP(A11,Entrants!$B$4:$D$105,3))</f>
        <v>HT</v>
      </c>
      <c r="C11" s="44">
        <f t="shared" si="1"/>
        <v>7</v>
      </c>
      <c r="D11" s="43" t="str">
        <f>IF(A11="","",VLOOKUP(A11,Entrants!$B$4:$C$105,2))</f>
        <v>Young, Cath</v>
      </c>
      <c r="E11" s="46">
        <v>0.01826388888888889</v>
      </c>
      <c r="F11" s="46">
        <f>IF(A11="","",VLOOKUP(A11,Entrants!$B$4:$L$105,11))</f>
        <v>0.005787037037037038</v>
      </c>
      <c r="G11" s="46">
        <f t="shared" si="0"/>
        <v>0.01247685185185185</v>
      </c>
      <c r="H11" s="46"/>
      <c r="I11" s="8">
        <v>7</v>
      </c>
      <c r="J11" s="10" t="s">
        <v>145</v>
      </c>
      <c r="K11" s="9">
        <v>0.0184375</v>
      </c>
      <c r="L11" s="9">
        <v>0.008101851851851851</v>
      </c>
      <c r="M11" s="9">
        <v>0.010335648148148148</v>
      </c>
      <c r="N11" s="46"/>
      <c r="O11" s="46"/>
      <c r="P11" s="27"/>
      <c r="Q11" s="3"/>
      <c r="R11" s="4"/>
      <c r="S11" s="4"/>
    </row>
    <row r="12" spans="1:19" ht="15">
      <c r="A12" s="44">
        <v>31</v>
      </c>
      <c r="B12" s="44" t="str">
        <f>IF(A12="","",VLOOKUP(A12,Entrants!$B$4:$D$105,3))</f>
        <v>RR</v>
      </c>
      <c r="C12" s="44">
        <f t="shared" si="1"/>
        <v>8</v>
      </c>
      <c r="D12" s="43" t="str">
        <f>IF(A12="","",VLOOKUP(A12,Entrants!$B$4:$C$105,2))</f>
        <v>Gillespie, Steve</v>
      </c>
      <c r="E12" s="46">
        <v>0.018298611111111113</v>
      </c>
      <c r="F12" s="46">
        <f>IF(A12="","",VLOOKUP(A12,Entrants!$B$4:$L$105,11))</f>
        <v>0.006944444444444444</v>
      </c>
      <c r="G12" s="46">
        <f t="shared" si="0"/>
        <v>0.011354166666666669</v>
      </c>
      <c r="H12" s="46"/>
      <c r="I12" s="8">
        <v>8</v>
      </c>
      <c r="J12" s="10" t="s">
        <v>154</v>
      </c>
      <c r="K12" s="9">
        <v>0.019050925925925926</v>
      </c>
      <c r="L12" s="9">
        <v>0.008680555555555556</v>
      </c>
      <c r="M12" s="9">
        <v>0.01037037037037037</v>
      </c>
      <c r="N12" s="46"/>
      <c r="O12" s="46"/>
      <c r="P12" s="27"/>
      <c r="Q12" s="3"/>
      <c r="R12" s="4"/>
      <c r="S12" s="4"/>
    </row>
    <row r="13" spans="1:19" ht="15">
      <c r="A13" s="44">
        <v>59</v>
      </c>
      <c r="B13" s="44" t="str">
        <f>IF(A13="","",VLOOKUP(A13,Entrants!$B$4:$D$105,3))</f>
        <v>TB</v>
      </c>
      <c r="C13" s="44">
        <f t="shared" si="1"/>
        <v>9</v>
      </c>
      <c r="D13" s="43" t="str">
        <f>IF(A13="","",VLOOKUP(A13,Entrants!$B$4:$C$105,2))</f>
        <v>Ponton, Mark</v>
      </c>
      <c r="E13" s="46">
        <v>0.01832175925925926</v>
      </c>
      <c r="F13" s="46">
        <f>IF(A13="","",VLOOKUP(A13,Entrants!$B$4:$L$105,11))</f>
        <v>0.006597222222222222</v>
      </c>
      <c r="G13" s="46">
        <f t="shared" si="0"/>
        <v>0.011724537037037037</v>
      </c>
      <c r="H13" s="46"/>
      <c r="I13" s="8">
        <v>9</v>
      </c>
      <c r="J13" s="10" t="s">
        <v>132</v>
      </c>
      <c r="K13" s="9">
        <v>0.018530092592592595</v>
      </c>
      <c r="L13" s="9">
        <v>0.007986111111111112</v>
      </c>
      <c r="M13" s="9">
        <v>0.010543981481481482</v>
      </c>
      <c r="N13" s="46"/>
      <c r="O13" s="46"/>
      <c r="P13" s="27"/>
      <c r="Q13" s="3"/>
      <c r="R13" s="4"/>
      <c r="S13" s="4"/>
    </row>
    <row r="14" spans="1:19" ht="15">
      <c r="A14" s="44">
        <v>76</v>
      </c>
      <c r="B14" s="44" t="str">
        <f>IF(A14="","",VLOOKUP(A14,Entrants!$B$4:$D$105,3))</f>
        <v>MP</v>
      </c>
      <c r="C14" s="44">
        <f t="shared" si="1"/>
        <v>10</v>
      </c>
      <c r="D14" s="43" t="str">
        <f>IF(A14="","",VLOOKUP(A14,Entrants!$B$4:$C$105,2))</f>
        <v>Stewart, Graeme</v>
      </c>
      <c r="E14" s="46">
        <v>0.01834490740740741</v>
      </c>
      <c r="F14" s="46">
        <f>IF(A14="","",VLOOKUP(A14,Entrants!$B$4:$L$105,11))</f>
        <v>0.007754629629629629</v>
      </c>
      <c r="G14" s="46">
        <f t="shared" si="0"/>
        <v>0.010590277777777782</v>
      </c>
      <c r="H14" s="46"/>
      <c r="I14" s="8">
        <v>10</v>
      </c>
      <c r="J14" s="10" t="s">
        <v>157</v>
      </c>
      <c r="K14" s="9">
        <v>0.018113425925925925</v>
      </c>
      <c r="L14" s="9">
        <v>0.007523148148148148</v>
      </c>
      <c r="M14" s="9">
        <v>0.010590277777777778</v>
      </c>
      <c r="N14" s="46"/>
      <c r="O14" s="46"/>
      <c r="P14" s="27"/>
      <c r="Q14" s="3"/>
      <c r="R14" s="4"/>
      <c r="S14" s="4"/>
    </row>
    <row r="15" spans="1:19" ht="15">
      <c r="A15" s="44">
        <v>85</v>
      </c>
      <c r="B15" s="44">
        <f>IF(A15="","",VLOOKUP(A15,Entrants!$B$4:$D$105,3))</f>
        <v>0</v>
      </c>
      <c r="C15" s="44">
        <f t="shared" si="1"/>
        <v>11</v>
      </c>
      <c r="D15" s="43" t="str">
        <f>IF(A15="","",VLOOKUP(A15,Entrants!$B$4:$C$105,2))</f>
        <v>Sewell, Alex</v>
      </c>
      <c r="E15" s="46">
        <v>0.018368055555555554</v>
      </c>
      <c r="F15" s="46">
        <f>IF(A15="","",VLOOKUP(A15,Entrants!$B$4:$L$105,11))</f>
        <v>0.006828703703703704</v>
      </c>
      <c r="G15" s="46">
        <f t="shared" si="0"/>
        <v>0.01153935185185185</v>
      </c>
      <c r="H15" s="46"/>
      <c r="I15" s="8">
        <v>11</v>
      </c>
      <c r="J15" s="10" t="s">
        <v>146</v>
      </c>
      <c r="K15" s="9">
        <v>0.01834490740740741</v>
      </c>
      <c r="L15" s="9">
        <v>0.007754629629629629</v>
      </c>
      <c r="M15" s="9">
        <v>0.010590277777777782</v>
      </c>
      <c r="N15" s="46"/>
      <c r="O15" s="46"/>
      <c r="P15" s="27"/>
      <c r="Q15" s="3"/>
      <c r="R15" s="4"/>
      <c r="S15" s="4"/>
    </row>
    <row r="16" spans="1:19" ht="15">
      <c r="A16" s="44">
        <v>30</v>
      </c>
      <c r="B16" s="44">
        <f>IF(A16="","",VLOOKUP(A16,Entrants!$B$4:$D$105,3))</f>
        <v>0</v>
      </c>
      <c r="C16" s="44">
        <f t="shared" si="1"/>
        <v>12</v>
      </c>
      <c r="D16" s="43" t="str">
        <f>IF(A16="","",VLOOKUP(A16,Entrants!$B$4:$C$105,2))</f>
        <v>Giles, Craig</v>
      </c>
      <c r="E16" s="46">
        <v>0.018368055555555554</v>
      </c>
      <c r="F16" s="46">
        <f>IF(A16="","",VLOOKUP(A16,Entrants!$B$4:$L$105,11))</f>
        <v>0.005902777777777778</v>
      </c>
      <c r="G16" s="46">
        <f t="shared" si="0"/>
        <v>0.012465277777777777</v>
      </c>
      <c r="H16" s="46"/>
      <c r="I16" s="8">
        <v>12</v>
      </c>
      <c r="J16" s="10" t="s">
        <v>133</v>
      </c>
      <c r="K16" s="9">
        <v>0.01871527777777778</v>
      </c>
      <c r="L16" s="9">
        <v>0.007870370370370371</v>
      </c>
      <c r="M16" s="9">
        <v>0.010844907407407407</v>
      </c>
      <c r="N16" s="46"/>
      <c r="O16" s="46"/>
      <c r="P16" s="27"/>
      <c r="Q16" s="3"/>
      <c r="R16" s="4"/>
      <c r="S16" s="4"/>
    </row>
    <row r="17" spans="1:19" ht="15">
      <c r="A17" s="44">
        <v>71</v>
      </c>
      <c r="B17" s="44" t="str">
        <f>IF(A17="","",VLOOKUP(A17,Entrants!$B$4:$D$105,3))</f>
        <v>GT</v>
      </c>
      <c r="C17" s="44">
        <f t="shared" si="1"/>
        <v>13</v>
      </c>
      <c r="D17" s="43" t="str">
        <f>IF(A17="","",VLOOKUP(A17,Entrants!$B$4:$C$105,2))</f>
        <v>Singleton, Brian</v>
      </c>
      <c r="E17" s="46">
        <v>0.018391203703703705</v>
      </c>
      <c r="F17" s="46">
        <f>IF(A17="","",VLOOKUP(A17,Entrants!$B$4:$L$105,11))</f>
        <v>0.006828703703703704</v>
      </c>
      <c r="G17" s="46">
        <f t="shared" si="0"/>
        <v>0.0115625</v>
      </c>
      <c r="H17" s="46"/>
      <c r="I17" s="8">
        <v>13</v>
      </c>
      <c r="J17" s="10" t="s">
        <v>113</v>
      </c>
      <c r="K17" s="9">
        <v>0.018831018518518518</v>
      </c>
      <c r="L17" s="9">
        <v>0.007638888888888889</v>
      </c>
      <c r="M17" s="9">
        <v>0.011192129629629628</v>
      </c>
      <c r="N17" s="46"/>
      <c r="O17" s="46"/>
      <c r="P17" s="27"/>
      <c r="Q17" s="3"/>
      <c r="R17" s="4"/>
      <c r="S17" s="4"/>
    </row>
    <row r="18" spans="1:19" ht="15">
      <c r="A18" s="44">
        <v>77</v>
      </c>
      <c r="B18" s="44" t="str">
        <f>IF(A18="","",VLOOKUP(A18,Entrants!$B$4:$D$105,3))</f>
        <v>LL</v>
      </c>
      <c r="C18" s="44">
        <f t="shared" si="1"/>
        <v>14</v>
      </c>
      <c r="D18" s="43" t="str">
        <f>IF(A18="","",VLOOKUP(A18,Entrants!$B$4:$C$105,2))</f>
        <v>Storey, Calum</v>
      </c>
      <c r="E18" s="46">
        <v>0.01840277777777778</v>
      </c>
      <c r="F18" s="46">
        <f>IF(A18="","",VLOOKUP(A18,Entrants!$B$4:$L$105,11))</f>
        <v>0.008101851851851851</v>
      </c>
      <c r="G18" s="46">
        <f t="shared" si="0"/>
        <v>0.010300925925925927</v>
      </c>
      <c r="H18" s="46"/>
      <c r="I18" s="8">
        <v>14</v>
      </c>
      <c r="J18" s="10" t="s">
        <v>108</v>
      </c>
      <c r="K18" s="9">
        <v>0.018298611111111113</v>
      </c>
      <c r="L18" s="9">
        <v>0.006944444444444444</v>
      </c>
      <c r="M18" s="9">
        <v>0.011354166666666669</v>
      </c>
      <c r="N18" s="46"/>
      <c r="O18" s="46"/>
      <c r="P18" s="27"/>
      <c r="Q18" s="3"/>
      <c r="R18" s="4"/>
      <c r="S18" s="4"/>
    </row>
    <row r="19" spans="1:19" ht="15">
      <c r="A19" s="44">
        <v>23</v>
      </c>
      <c r="B19" s="44">
        <f>IF(A19="","",VLOOKUP(A19,Entrants!$B$4:$D$105,3))</f>
        <v>0</v>
      </c>
      <c r="C19" s="44">
        <f t="shared" si="1"/>
        <v>15</v>
      </c>
      <c r="D19" s="43" t="str">
        <f>IF(A19="","",VLOOKUP(A19,Entrants!$B$4:$C$105,2))</f>
        <v>Dungworth, Alice</v>
      </c>
      <c r="E19" s="46">
        <v>0.018414351851851852</v>
      </c>
      <c r="F19" s="46">
        <f>IF(A19="","",VLOOKUP(A19,Entrants!$B$4:$L$105,11))</f>
        <v>0.005208333333333333</v>
      </c>
      <c r="G19" s="46">
        <f t="shared" si="0"/>
        <v>0.01320601851851852</v>
      </c>
      <c r="H19" s="46"/>
      <c r="I19" s="8">
        <v>15</v>
      </c>
      <c r="J19" s="10" t="s">
        <v>239</v>
      </c>
      <c r="K19" s="9">
        <v>0.018368055555555554</v>
      </c>
      <c r="L19" s="9">
        <v>0.006828703703703704</v>
      </c>
      <c r="M19" s="9">
        <v>0.01153935185185185</v>
      </c>
      <c r="N19" s="46"/>
      <c r="O19" s="46"/>
      <c r="P19" s="27"/>
      <c r="Q19" s="3"/>
      <c r="R19" s="4"/>
      <c r="S19" s="4"/>
    </row>
    <row r="20" spans="1:19" ht="15">
      <c r="A20" s="44">
        <v>74</v>
      </c>
      <c r="B20" s="44" t="str">
        <f>IF(A20="","",VLOOKUP(A20,Entrants!$B$4:$D$105,3))</f>
        <v>AD</v>
      </c>
      <c r="C20" s="44">
        <f t="shared" si="1"/>
        <v>16</v>
      </c>
      <c r="D20" s="43" t="str">
        <f>IF(A20="","",VLOOKUP(A20,Entrants!$B$4:$C$105,2))</f>
        <v>Smith, Dale</v>
      </c>
      <c r="E20" s="46">
        <v>0.0184375</v>
      </c>
      <c r="F20" s="46">
        <f>IF(A20="","",VLOOKUP(A20,Entrants!$B$4:$L$105,11))</f>
        <v>0.008101851851851851</v>
      </c>
      <c r="G20" s="46">
        <f t="shared" si="0"/>
        <v>0.010335648148148148</v>
      </c>
      <c r="H20" s="46"/>
      <c r="I20" s="8">
        <v>16</v>
      </c>
      <c r="J20" s="10" t="s">
        <v>92</v>
      </c>
      <c r="K20" s="9">
        <v>0.018726851851851852</v>
      </c>
      <c r="L20" s="9">
        <v>0.007175925925925926</v>
      </c>
      <c r="M20" s="9">
        <v>0.011550925925925926</v>
      </c>
      <c r="N20" s="46"/>
      <c r="O20" s="46"/>
      <c r="P20" s="27"/>
      <c r="Q20" s="3"/>
      <c r="R20" s="4"/>
      <c r="S20" s="4"/>
    </row>
    <row r="21" spans="1:19" ht="15">
      <c r="A21" s="44">
        <v>38</v>
      </c>
      <c r="B21" s="44" t="str">
        <f>IF(A21="","",VLOOKUP(A21,Entrants!$B$4:$D$105,3))</f>
        <v>MP</v>
      </c>
      <c r="C21" s="44">
        <f t="shared" si="1"/>
        <v>17</v>
      </c>
      <c r="D21" s="43" t="str">
        <f>IF(A21="","",VLOOKUP(A21,Entrants!$B$4:$C$105,2))</f>
        <v>Holmback, Peter</v>
      </c>
      <c r="E21" s="46">
        <v>0.0184375</v>
      </c>
      <c r="F21" s="46">
        <f>IF(A21="","",VLOOKUP(A21,Entrants!$B$4:$L$105,11))</f>
        <v>0.008217592592592594</v>
      </c>
      <c r="G21" s="46">
        <f t="shared" si="0"/>
        <v>0.010219907407407405</v>
      </c>
      <c r="H21" s="46"/>
      <c r="I21" s="8">
        <v>17</v>
      </c>
      <c r="J21" s="10" t="s">
        <v>143</v>
      </c>
      <c r="K21" s="9">
        <v>0.018391203703703705</v>
      </c>
      <c r="L21" s="9">
        <v>0.006828703703703704</v>
      </c>
      <c r="M21" s="9">
        <v>0.0115625</v>
      </c>
      <c r="N21" s="46"/>
      <c r="O21" s="46"/>
      <c r="P21" s="27"/>
      <c r="Q21" s="3"/>
      <c r="R21" s="4"/>
      <c r="S21" s="4"/>
    </row>
    <row r="22" spans="1:19" ht="15">
      <c r="A22" s="44">
        <v>18</v>
      </c>
      <c r="B22" s="44">
        <f>IF(A22="","",VLOOKUP(A22,Entrants!$B$4:$D$105,3))</f>
        <v>0</v>
      </c>
      <c r="C22" s="44">
        <f t="shared" si="1"/>
        <v>18</v>
      </c>
      <c r="D22" s="43" t="str">
        <f>IF(A22="","",VLOOKUP(A22,Entrants!$B$4:$C$105,2))</f>
        <v>Davies, Leanne</v>
      </c>
      <c r="E22" s="46">
        <v>0.018449074074074073</v>
      </c>
      <c r="F22" s="46">
        <f>IF(A22="","",VLOOKUP(A22,Entrants!$B$4:$L$105,11))</f>
        <v>0.0024305555555555556</v>
      </c>
      <c r="G22" s="46">
        <f t="shared" si="0"/>
        <v>0.016018518518518515</v>
      </c>
      <c r="H22" s="46"/>
      <c r="I22" s="8">
        <v>18</v>
      </c>
      <c r="J22" s="10" t="s">
        <v>109</v>
      </c>
      <c r="K22" s="9">
        <v>0.018599537037037036</v>
      </c>
      <c r="L22" s="9">
        <v>0.006944444444444444</v>
      </c>
      <c r="M22" s="9">
        <v>0.011655092592592592</v>
      </c>
      <c r="N22" s="46"/>
      <c r="O22" s="46"/>
      <c r="P22" s="27"/>
      <c r="Q22" s="3"/>
      <c r="R22" s="4"/>
      <c r="S22" s="4"/>
    </row>
    <row r="23" spans="1:19" ht="15">
      <c r="A23" s="44">
        <v>50</v>
      </c>
      <c r="B23" s="44">
        <f>IF(A23="","",VLOOKUP(A23,Entrants!$B$4:$D$105,3))</f>
        <v>0</v>
      </c>
      <c r="C23" s="44">
        <f t="shared" si="1"/>
        <v>19</v>
      </c>
      <c r="D23" s="43" t="str">
        <f>IF(A23="","",VLOOKUP(A23,Entrants!$B$4:$C$105,2))</f>
        <v>Mallon, John</v>
      </c>
      <c r="E23" s="46">
        <v>0.018472222222222223</v>
      </c>
      <c r="F23" s="46">
        <f>IF(A23="","",VLOOKUP(A23,Entrants!$B$4:$L$105,11))</f>
        <v>0.0061342592592592594</v>
      </c>
      <c r="G23" s="46">
        <f t="shared" si="0"/>
        <v>0.012337962962962964</v>
      </c>
      <c r="H23" s="46"/>
      <c r="I23" s="8">
        <v>19</v>
      </c>
      <c r="J23" s="10" t="s">
        <v>134</v>
      </c>
      <c r="K23" s="9">
        <v>0.01832175925925926</v>
      </c>
      <c r="L23" s="9">
        <v>0.006597222222222222</v>
      </c>
      <c r="M23" s="9">
        <v>0.011724537037037037</v>
      </c>
      <c r="N23" s="46"/>
      <c r="O23" s="46"/>
      <c r="P23" s="27"/>
      <c r="Q23" s="3"/>
      <c r="R23" s="4"/>
      <c r="S23" s="4"/>
    </row>
    <row r="24" spans="1:19" ht="15">
      <c r="A24" s="44">
        <v>67</v>
      </c>
      <c r="B24" s="44">
        <f>IF(A24="","",VLOOKUP(A24,Entrants!$B$4:$D$105,3))</f>
        <v>0</v>
      </c>
      <c r="C24" s="44">
        <f t="shared" si="1"/>
        <v>20</v>
      </c>
      <c r="D24" s="43" t="str">
        <f>IF(A24="","",VLOOKUP(A24,Entrants!$B$4:$C$105,2))</f>
        <v>Scott, Erin</v>
      </c>
      <c r="E24" s="46">
        <v>0.018472222222222223</v>
      </c>
      <c r="F24" s="46">
        <f>IF(A24="","",VLOOKUP(A24,Entrants!$B$4:$L$105,11))</f>
        <v>0.006712962962962962</v>
      </c>
      <c r="G24" s="46">
        <f t="shared" si="0"/>
        <v>0.011759259259259261</v>
      </c>
      <c r="H24" s="46"/>
      <c r="I24" s="8">
        <v>20</v>
      </c>
      <c r="J24" s="10" t="s">
        <v>88</v>
      </c>
      <c r="K24" s="9">
        <v>0.01810185185185185</v>
      </c>
      <c r="L24" s="9">
        <v>0.00636574074074074</v>
      </c>
      <c r="M24" s="9">
        <v>0.01173611111111111</v>
      </c>
      <c r="N24" s="46"/>
      <c r="O24" s="46"/>
      <c r="P24" s="27"/>
      <c r="Q24" s="3"/>
      <c r="R24" s="4"/>
      <c r="S24" s="4"/>
    </row>
    <row r="25" spans="1:19" ht="15">
      <c r="A25" s="44">
        <v>41</v>
      </c>
      <c r="B25" s="44" t="str">
        <f>IF(A25="","",VLOOKUP(A25,Entrants!$B$4:$D$105,3))</f>
        <v>LL</v>
      </c>
      <c r="C25" s="44">
        <f t="shared" si="1"/>
        <v>21</v>
      </c>
      <c r="D25" s="43" t="str">
        <f>IF(A25="","",VLOOKUP(A25,Entrants!$B$4:$C$105,2))</f>
        <v>Jansen, Jake</v>
      </c>
      <c r="E25" s="46">
        <v>0.018483796296296297</v>
      </c>
      <c r="F25" s="46">
        <f>IF(A25="","",VLOOKUP(A25,Entrants!$B$4:$L$105,11))</f>
        <v>0.008796296296296297</v>
      </c>
      <c r="G25" s="46">
        <f t="shared" si="0"/>
        <v>0.0096875</v>
      </c>
      <c r="H25" s="46"/>
      <c r="I25" s="8">
        <v>21</v>
      </c>
      <c r="J25" s="10" t="s">
        <v>166</v>
      </c>
      <c r="K25" s="9">
        <v>0.018472222222222223</v>
      </c>
      <c r="L25" s="9">
        <v>0.006712962962962962</v>
      </c>
      <c r="M25" s="9">
        <v>0.011759259259259261</v>
      </c>
      <c r="N25" s="46"/>
      <c r="O25" s="46"/>
      <c r="P25" s="27"/>
      <c r="Q25" s="3"/>
      <c r="R25" s="4"/>
      <c r="S25" s="4"/>
    </row>
    <row r="26" spans="1:19" ht="15">
      <c r="A26" s="44">
        <v>52</v>
      </c>
      <c r="B26" s="44" t="str">
        <f>IF(A26="","",VLOOKUP(A26,Entrants!$B$4:$D$105,3))</f>
        <v>FS</v>
      </c>
      <c r="C26" s="44">
        <f t="shared" si="1"/>
        <v>22</v>
      </c>
      <c r="D26" s="43" t="str">
        <f>IF(A26="","",VLOOKUP(A26,Entrants!$B$4:$C$105,2))</f>
        <v>Maylia, Peter</v>
      </c>
      <c r="E26" s="46">
        <v>0.018483796296296297</v>
      </c>
      <c r="F26" s="46">
        <f>IF(A26="","",VLOOKUP(A26,Entrants!$B$4:$L$105,11))</f>
        <v>0.005208333333333333</v>
      </c>
      <c r="G26" s="46">
        <f t="shared" si="0"/>
        <v>0.013275462962962965</v>
      </c>
      <c r="H26" s="46"/>
      <c r="I26" s="8">
        <v>22</v>
      </c>
      <c r="J26" s="10" t="s">
        <v>98</v>
      </c>
      <c r="K26" s="9">
        <v>0.019108796296296294</v>
      </c>
      <c r="L26" s="9">
        <v>0.007291666666666666</v>
      </c>
      <c r="M26" s="9">
        <v>0.011817129629629629</v>
      </c>
      <c r="N26" s="46"/>
      <c r="O26" s="46"/>
      <c r="P26" s="27"/>
      <c r="Q26" s="3"/>
      <c r="R26" s="4"/>
      <c r="S26" s="4"/>
    </row>
    <row r="27" spans="1:19" ht="15">
      <c r="A27" s="44">
        <v>56</v>
      </c>
      <c r="B27" s="44" t="str">
        <f>IF(A27="","",VLOOKUP(A27,Entrants!$B$4:$D$105,3))</f>
        <v>MM</v>
      </c>
      <c r="C27" s="44">
        <f t="shared" si="1"/>
        <v>23</v>
      </c>
      <c r="D27" s="43" t="str">
        <f>IF(A27="","",VLOOKUP(A27,Entrants!$B$4:$C$105,2))</f>
        <v>N'Jai, Daniel</v>
      </c>
      <c r="E27" s="46">
        <v>0.018530092592592595</v>
      </c>
      <c r="F27" s="46">
        <f>IF(A27="","",VLOOKUP(A27,Entrants!$B$4:$L$105,11))</f>
        <v>0.007986111111111112</v>
      </c>
      <c r="G27" s="46">
        <f t="shared" si="0"/>
        <v>0.010543981481481482</v>
      </c>
      <c r="H27" s="46"/>
      <c r="I27" s="8">
        <v>23</v>
      </c>
      <c r="J27" s="10" t="s">
        <v>91</v>
      </c>
      <c r="K27" s="9">
        <v>0.01888888888888889</v>
      </c>
      <c r="L27" s="9">
        <v>0.006828703703703704</v>
      </c>
      <c r="M27" s="9">
        <v>0.012060185185185184</v>
      </c>
      <c r="N27" s="46"/>
      <c r="O27" s="46"/>
      <c r="P27" s="27"/>
      <c r="Q27" s="3"/>
      <c r="R27" s="4"/>
      <c r="S27" s="4"/>
    </row>
    <row r="28" spans="1:19" ht="15">
      <c r="A28" s="44">
        <v>35</v>
      </c>
      <c r="B28" s="44" t="str">
        <f>IF(A28="","",VLOOKUP(A28,Entrants!$B$4:$D$105,3))</f>
        <v>RD</v>
      </c>
      <c r="C28" s="44">
        <f t="shared" si="1"/>
        <v>24</v>
      </c>
      <c r="D28" s="43" t="str">
        <f>IF(A28="","",VLOOKUP(A28,Entrants!$B$4:$C$105,2))</f>
        <v>Herron, Aynsley</v>
      </c>
      <c r="E28" s="46">
        <v>0.01855324074074074</v>
      </c>
      <c r="F28" s="46">
        <f>IF(A28="","",VLOOKUP(A28,Entrants!$B$4:$L$105,11))</f>
        <v>0.003356481481481481</v>
      </c>
      <c r="G28" s="46">
        <f t="shared" si="0"/>
        <v>0.01519675925925926</v>
      </c>
      <c r="H28" s="46"/>
      <c r="I28" s="8">
        <v>24</v>
      </c>
      <c r="J28" s="10" t="s">
        <v>126</v>
      </c>
      <c r="K28" s="9">
        <v>0.018472222222222223</v>
      </c>
      <c r="L28" s="9">
        <v>0.0061342592592592594</v>
      </c>
      <c r="M28" s="9">
        <v>0.012337962962962964</v>
      </c>
      <c r="N28" s="46"/>
      <c r="O28" s="46"/>
      <c r="P28" s="27"/>
      <c r="Q28" s="3"/>
      <c r="R28" s="4"/>
      <c r="S28" s="4"/>
    </row>
    <row r="29" spans="1:19" ht="15">
      <c r="A29" s="44">
        <v>79</v>
      </c>
      <c r="B29" s="44" t="str">
        <f>IF(A29="","",VLOOKUP(A29,Entrants!$B$4:$D$105,3))</f>
        <v>AD</v>
      </c>
      <c r="C29" s="44">
        <f t="shared" si="1"/>
        <v>25</v>
      </c>
      <c r="D29" s="43" t="str">
        <f>IF(A29="","",VLOOKUP(A29,Entrants!$B$4:$C$105,2))</f>
        <v>Walker, Steve</v>
      </c>
      <c r="E29" s="46">
        <v>0.018564814814814815</v>
      </c>
      <c r="F29" s="46">
        <f>IF(A29="","",VLOOKUP(A29,Entrants!$B$4:$L$105,11))</f>
        <v>0.006018518518518518</v>
      </c>
      <c r="G29" s="46">
        <f t="shared" si="0"/>
        <v>0.012546296296296298</v>
      </c>
      <c r="H29" s="46"/>
      <c r="I29" s="8">
        <v>25</v>
      </c>
      <c r="J29" s="10" t="s">
        <v>107</v>
      </c>
      <c r="K29" s="9">
        <v>0.018368055555555554</v>
      </c>
      <c r="L29" s="9">
        <v>0.005902777777777778</v>
      </c>
      <c r="M29" s="9">
        <v>0.012465277777777777</v>
      </c>
      <c r="N29" s="46"/>
      <c r="O29" s="46"/>
      <c r="P29" s="27"/>
      <c r="Q29" s="3"/>
      <c r="R29" s="4"/>
      <c r="S29" s="4"/>
    </row>
    <row r="30" spans="1:19" ht="15">
      <c r="A30" s="44">
        <v>32</v>
      </c>
      <c r="B30" s="44" t="str">
        <f>IF(A30="","",VLOOKUP(A30,Entrants!$B$4:$D$105,3))</f>
        <v>CA</v>
      </c>
      <c r="C30" s="44">
        <f t="shared" si="1"/>
        <v>26</v>
      </c>
      <c r="D30" s="43" t="str">
        <f>IF(A30="","",VLOOKUP(A30,Entrants!$B$4:$C$105,2))</f>
        <v>Grieves, Andrew</v>
      </c>
      <c r="E30" s="46">
        <v>0.018599537037037036</v>
      </c>
      <c r="F30" s="46">
        <f>IF(A30="","",VLOOKUP(A30,Entrants!$B$4:$L$105,11))</f>
        <v>0.006944444444444444</v>
      </c>
      <c r="G30" s="46">
        <f t="shared" si="0"/>
        <v>0.011655092592592592</v>
      </c>
      <c r="H30" s="46"/>
      <c r="I30" s="8">
        <v>26</v>
      </c>
      <c r="J30" s="10" t="s">
        <v>153</v>
      </c>
      <c r="K30" s="9">
        <v>0.01826388888888889</v>
      </c>
      <c r="L30" s="9">
        <v>0.005787037037037038</v>
      </c>
      <c r="M30" s="9">
        <v>0.01247685185185185</v>
      </c>
      <c r="N30" s="46"/>
      <c r="O30" s="46"/>
      <c r="P30" s="27"/>
      <c r="Q30" s="3"/>
      <c r="R30" s="4"/>
      <c r="S30" s="4"/>
    </row>
    <row r="31" spans="1:19" ht="15">
      <c r="A31" s="44">
        <v>19</v>
      </c>
      <c r="B31" s="44" t="str">
        <f>IF(A31="","",VLOOKUP(A31,Entrants!$B$4:$D$105,3))</f>
        <v>HT</v>
      </c>
      <c r="C31" s="44">
        <f t="shared" si="1"/>
        <v>27</v>
      </c>
      <c r="D31" s="43" t="str">
        <f>IF(A31="","",VLOOKUP(A31,Entrants!$B$4:$C$105,2))</f>
        <v>Dickinson, Ralph</v>
      </c>
      <c r="E31" s="46">
        <v>0.018622685185185183</v>
      </c>
      <c r="F31" s="46">
        <f>IF(A31="","",VLOOKUP(A31,Entrants!$B$4:$L$105,11))</f>
        <v>0.005439814814814815</v>
      </c>
      <c r="G31" s="46">
        <f t="shared" si="0"/>
        <v>0.013182870370370369</v>
      </c>
      <c r="H31" s="46"/>
      <c r="I31" s="8">
        <v>27</v>
      </c>
      <c r="J31" s="10" t="s">
        <v>149</v>
      </c>
      <c r="K31" s="9">
        <v>0.018564814814814815</v>
      </c>
      <c r="L31" s="9">
        <v>0.006018518518518518</v>
      </c>
      <c r="M31" s="9">
        <v>0.012546296296296298</v>
      </c>
      <c r="N31" s="46"/>
      <c r="O31" s="46"/>
      <c r="P31" s="27"/>
      <c r="Q31" s="3"/>
      <c r="R31" s="4"/>
      <c r="S31" s="4"/>
    </row>
    <row r="32" spans="1:19" ht="15">
      <c r="A32" s="44">
        <v>39</v>
      </c>
      <c r="B32" s="44" t="str">
        <f>IF(A32="","",VLOOKUP(A32,Entrants!$B$4:$D$105,3))</f>
        <v>RR</v>
      </c>
      <c r="C32" s="44">
        <f t="shared" si="1"/>
        <v>28</v>
      </c>
      <c r="D32" s="43" t="str">
        <f>IF(A32="","",VLOOKUP(A32,Entrants!$B$4:$C$105,2))</f>
        <v>Ingram, Ron</v>
      </c>
      <c r="E32" s="46">
        <v>0.018657407407407407</v>
      </c>
      <c r="F32" s="46">
        <f>IF(A32="","",VLOOKUP(A32,Entrants!$B$4:$L$105,11))</f>
        <v>0.005092592592592592</v>
      </c>
      <c r="G32" s="46">
        <f t="shared" si="0"/>
        <v>0.013564814814814814</v>
      </c>
      <c r="H32" s="46"/>
      <c r="I32" s="8">
        <v>28</v>
      </c>
      <c r="J32" s="10" t="s">
        <v>130</v>
      </c>
      <c r="K32" s="9">
        <v>0.01894675925925926</v>
      </c>
      <c r="L32" s="9">
        <v>0.0061342592592592594</v>
      </c>
      <c r="M32" s="9">
        <v>0.012812500000000001</v>
      </c>
      <c r="N32" s="46"/>
      <c r="O32" s="46"/>
      <c r="P32" s="27"/>
      <c r="Q32" s="3"/>
      <c r="R32" s="4"/>
      <c r="S32" s="4"/>
    </row>
    <row r="33" spans="1:19" ht="15">
      <c r="A33" s="44">
        <v>43</v>
      </c>
      <c r="B33" s="44" t="str">
        <f>IF(A33="","",VLOOKUP(A33,Entrants!$B$4:$D$105,3))</f>
        <v>TB</v>
      </c>
      <c r="C33" s="44">
        <f t="shared" si="1"/>
        <v>29</v>
      </c>
      <c r="D33" s="43" t="str">
        <f>IF(A33="","",VLOOKUP(A33,Entrants!$B$4:$C$105,2))</f>
        <v>Johnson, Ewa</v>
      </c>
      <c r="E33" s="9">
        <v>0.01866898148148148</v>
      </c>
      <c r="F33" s="46">
        <f>IF(A33="","",VLOOKUP(A33,Entrants!$B$4:$L$105,11))</f>
        <v>0.002893518518518519</v>
      </c>
      <c r="G33" s="46">
        <f t="shared" si="0"/>
        <v>0.015775462962962963</v>
      </c>
      <c r="H33" s="46"/>
      <c r="I33" s="8">
        <v>29</v>
      </c>
      <c r="J33" s="10" t="s">
        <v>243</v>
      </c>
      <c r="K33" s="9">
        <v>0.018854166666666665</v>
      </c>
      <c r="L33" s="9">
        <v>0.005902777777777778</v>
      </c>
      <c r="M33" s="9">
        <v>0.012951388888888887</v>
      </c>
      <c r="N33" s="46"/>
      <c r="O33" s="46"/>
      <c r="P33" s="27"/>
      <c r="Q33" s="3"/>
      <c r="R33" s="4"/>
      <c r="S33" s="4"/>
    </row>
    <row r="34" spans="1:19" ht="15">
      <c r="A34" s="44">
        <v>69</v>
      </c>
      <c r="B34" s="44" t="str">
        <f>IF(A34="","",VLOOKUP(A34,Entrants!$B$4:$D$105,3))</f>
        <v>RR</v>
      </c>
      <c r="C34" s="44">
        <f t="shared" si="1"/>
        <v>30</v>
      </c>
      <c r="D34" s="43" t="str">
        <f>IF(A34="","",VLOOKUP(A34,Entrants!$B$4:$C$105,2))</f>
        <v>Shillinglaw, Richard</v>
      </c>
      <c r="E34" s="46">
        <v>0.018680555555555554</v>
      </c>
      <c r="F34" s="46">
        <f>IF(A34="","",VLOOKUP(A34,Entrants!$B$4:$L$105,11))</f>
        <v>0.005092592592592592</v>
      </c>
      <c r="G34" s="46">
        <f t="shared" si="0"/>
        <v>0.013587962962962961</v>
      </c>
      <c r="H34" s="46"/>
      <c r="I34" s="8">
        <v>30</v>
      </c>
      <c r="J34" s="10" t="s">
        <v>85</v>
      </c>
      <c r="K34" s="9">
        <v>0.018900462962962963</v>
      </c>
      <c r="L34" s="9">
        <v>0.005787037037037038</v>
      </c>
      <c r="M34" s="9">
        <v>0.013113425925925924</v>
      </c>
      <c r="N34" s="46"/>
      <c r="O34" s="46"/>
      <c r="P34" s="27"/>
      <c r="Q34" s="3"/>
      <c r="R34" s="4"/>
      <c r="S34" s="4"/>
    </row>
    <row r="35" spans="1:19" ht="15">
      <c r="A35" s="44">
        <v>81</v>
      </c>
      <c r="B35" s="44" t="str">
        <f>IF(A35="","",VLOOKUP(A35,Entrants!$B$4:$D$105,3))</f>
        <v>LL</v>
      </c>
      <c r="C35" s="44">
        <f t="shared" si="1"/>
        <v>31</v>
      </c>
      <c r="D35" s="43" t="str">
        <f>IF(A35="","",VLOOKUP(A35,Entrants!$B$4:$C$105,2))</f>
        <v>Willshire, Keith</v>
      </c>
      <c r="E35" s="46">
        <v>0.018703703703703705</v>
      </c>
      <c r="F35" s="46">
        <f>IF(A35="","",VLOOKUP(A35,Entrants!$B$4:$L$105,11))</f>
        <v>0.004398148148148148</v>
      </c>
      <c r="G35" s="46">
        <f t="shared" si="0"/>
        <v>0.014305555555555557</v>
      </c>
      <c r="H35" s="46"/>
      <c r="I35" s="8">
        <v>31</v>
      </c>
      <c r="J35" s="10" t="s">
        <v>90</v>
      </c>
      <c r="K35" s="9">
        <v>0.01916666666666667</v>
      </c>
      <c r="L35" s="9">
        <v>0.006018518518518518</v>
      </c>
      <c r="M35" s="9">
        <v>0.013148148148148152</v>
      </c>
      <c r="N35" s="46"/>
      <c r="O35" s="46"/>
      <c r="P35" s="27"/>
      <c r="Q35" s="3"/>
      <c r="R35" s="4"/>
      <c r="S35" s="4"/>
    </row>
    <row r="36" spans="1:19" ht="15">
      <c r="A36" s="44">
        <v>72</v>
      </c>
      <c r="B36" s="44" t="str">
        <f>IF(A36="","",VLOOKUP(A36,Entrants!$B$4:$D$105,3))</f>
        <v>TB</v>
      </c>
      <c r="C36" s="44">
        <f t="shared" si="1"/>
        <v>32</v>
      </c>
      <c r="D36" s="43" t="str">
        <f>IF(A36="","",VLOOKUP(A36,Entrants!$B$4:$C$105,2))</f>
        <v>Singleton, Karen</v>
      </c>
      <c r="E36" s="46">
        <v>0.018703703703703705</v>
      </c>
      <c r="F36" s="46">
        <f>IF(A36="","",VLOOKUP(A36,Entrants!$B$4:$L$105,11))</f>
        <v>0.005439814814814815</v>
      </c>
      <c r="G36" s="46">
        <f t="shared" si="0"/>
        <v>0.013263888888888891</v>
      </c>
      <c r="H36" s="46"/>
      <c r="I36" s="8">
        <v>32</v>
      </c>
      <c r="J36" s="10" t="s">
        <v>97</v>
      </c>
      <c r="K36" s="9">
        <v>0.018622685185185183</v>
      </c>
      <c r="L36" s="9">
        <v>0.005439814814814815</v>
      </c>
      <c r="M36" s="9">
        <v>0.013182870370370369</v>
      </c>
      <c r="N36" s="46"/>
      <c r="O36" s="46"/>
      <c r="P36" s="27"/>
      <c r="Q36" s="3"/>
      <c r="R36" s="4"/>
      <c r="S36" s="4"/>
    </row>
    <row r="37" spans="1:19" ht="15">
      <c r="A37" s="44">
        <v>58</v>
      </c>
      <c r="B37" s="44" t="str">
        <f>IF(A37="","",VLOOKUP(A37,Entrants!$B$4:$D$105,3))</f>
        <v>F2F</v>
      </c>
      <c r="C37" s="44">
        <f t="shared" si="1"/>
        <v>33</v>
      </c>
      <c r="D37" s="43" t="str">
        <f>IF(A37="","",VLOOKUP(A37,Entrants!$B$4:$C$105,2))</f>
        <v>Orange, Joey</v>
      </c>
      <c r="E37" s="46">
        <v>0.01871527777777778</v>
      </c>
      <c r="F37" s="46">
        <f>IF(A37="","",VLOOKUP(A37,Entrants!$B$4:$L$105,11))</f>
        <v>0.007870370370370371</v>
      </c>
      <c r="G37" s="46">
        <f t="shared" si="0"/>
        <v>0.010844907407407407</v>
      </c>
      <c r="H37" s="46"/>
      <c r="I37" s="8">
        <v>33</v>
      </c>
      <c r="J37" s="10" t="s">
        <v>165</v>
      </c>
      <c r="K37" s="9">
        <v>0.018414351851851852</v>
      </c>
      <c r="L37" s="9">
        <v>0.005208333333333333</v>
      </c>
      <c r="M37" s="9">
        <v>0.01320601851851852</v>
      </c>
      <c r="N37" s="46"/>
      <c r="O37" s="46"/>
      <c r="P37" s="27"/>
      <c r="Q37" s="3"/>
      <c r="R37" s="4"/>
      <c r="S37" s="4"/>
    </row>
    <row r="38" spans="1:19" ht="15">
      <c r="A38" s="44">
        <v>11</v>
      </c>
      <c r="B38" s="44" t="str">
        <f>IF(A38="","",VLOOKUP(A38,Entrants!$B$4:$D$105,3))</f>
        <v>RR</v>
      </c>
      <c r="C38" s="44">
        <f t="shared" si="1"/>
        <v>34</v>
      </c>
      <c r="D38" s="43" t="str">
        <f>IF(A38="","",VLOOKUP(A38,Entrants!$B$4:$C$105,2))</f>
        <v>Christopher, Heather</v>
      </c>
      <c r="E38" s="46">
        <v>0.018726851851851852</v>
      </c>
      <c r="F38" s="46">
        <f>IF(A38="","",VLOOKUP(A38,Entrants!$B$4:$L$105,11))</f>
        <v>0.007175925925925926</v>
      </c>
      <c r="G38" s="46">
        <f t="shared" si="0"/>
        <v>0.011550925925925926</v>
      </c>
      <c r="H38" s="46"/>
      <c r="I38" s="8">
        <v>34</v>
      </c>
      <c r="J38" s="10" t="s">
        <v>163</v>
      </c>
      <c r="K38" s="9">
        <v>0.018703703703703705</v>
      </c>
      <c r="L38" s="9">
        <v>0.005439814814814815</v>
      </c>
      <c r="M38" s="9">
        <v>0.013263888888888891</v>
      </c>
      <c r="N38" s="46"/>
      <c r="O38" s="46"/>
      <c r="P38" s="27"/>
      <c r="Q38" s="3"/>
      <c r="R38" s="4"/>
      <c r="S38" s="4"/>
    </row>
    <row r="39" spans="1:19" ht="15">
      <c r="A39" s="44">
        <v>75</v>
      </c>
      <c r="B39" s="44" t="str">
        <f>IF(A39="","",VLOOKUP(A39,Entrants!$B$4:$D$105,3))</f>
        <v>MP</v>
      </c>
      <c r="C39" s="44">
        <f t="shared" si="1"/>
        <v>35</v>
      </c>
      <c r="D39" s="43" t="str">
        <f>IF(A39="","",VLOOKUP(A39,Entrants!$B$4:$C$105,2))</f>
        <v>Stewart, Claire</v>
      </c>
      <c r="E39" s="46">
        <v>0.01877314814814815</v>
      </c>
      <c r="F39" s="46">
        <f>IF(A39="","",VLOOKUP(A39,Entrants!$B$4:$L$105,11))</f>
        <v>0.0032407407407407406</v>
      </c>
      <c r="G39" s="46">
        <f t="shared" si="0"/>
        <v>0.01553240740740741</v>
      </c>
      <c r="H39" s="46"/>
      <c r="I39" s="8">
        <v>35</v>
      </c>
      <c r="J39" s="10" t="s">
        <v>128</v>
      </c>
      <c r="K39" s="9">
        <v>0.018483796296296297</v>
      </c>
      <c r="L39" s="9">
        <v>0.005208333333333333</v>
      </c>
      <c r="M39" s="9">
        <v>0.013275462962962965</v>
      </c>
      <c r="N39" s="46"/>
      <c r="O39" s="46"/>
      <c r="P39" s="27"/>
      <c r="Q39" s="3"/>
      <c r="R39" s="4"/>
      <c r="S39" s="4"/>
    </row>
    <row r="40" spans="1:19" ht="15">
      <c r="A40" s="44">
        <v>36</v>
      </c>
      <c r="B40" s="44">
        <f>IF(A40="","",VLOOKUP(A40,Entrants!$B$4:$D$105,3))</f>
        <v>0</v>
      </c>
      <c r="C40" s="44">
        <f t="shared" si="1"/>
        <v>36</v>
      </c>
      <c r="D40" s="43" t="str">
        <f>IF(A40="","",VLOOKUP(A40,Entrants!$B$4:$C$105,2))</f>
        <v>Herron, Leanne</v>
      </c>
      <c r="E40" s="46">
        <v>0.018831018518518518</v>
      </c>
      <c r="F40" s="46">
        <f>IF(A40="","",VLOOKUP(A40,Entrants!$B$4:$L$105,11))</f>
        <v>0.007638888888888889</v>
      </c>
      <c r="G40" s="46">
        <f t="shared" si="0"/>
        <v>0.011192129629629628</v>
      </c>
      <c r="H40" s="46"/>
      <c r="I40" s="8">
        <v>36</v>
      </c>
      <c r="J40" s="10" t="s">
        <v>116</v>
      </c>
      <c r="K40" s="9">
        <v>0.018657407407407407</v>
      </c>
      <c r="L40" s="9">
        <v>0.005092592592592592</v>
      </c>
      <c r="M40" s="9">
        <v>0.013564814814814814</v>
      </c>
      <c r="N40" s="46"/>
      <c r="O40" s="46"/>
      <c r="P40" s="27"/>
      <c r="Q40" s="3"/>
      <c r="R40" s="4"/>
      <c r="S40" s="4"/>
    </row>
    <row r="41" spans="1:19" ht="15">
      <c r="A41" s="44">
        <v>88</v>
      </c>
      <c r="B41" s="44">
        <f>IF(A41="","",VLOOKUP(A41,Entrants!$B$4:$D$105,3))</f>
        <v>0</v>
      </c>
      <c r="C41" s="44">
        <f t="shared" si="1"/>
        <v>37</v>
      </c>
      <c r="D41" s="43" t="str">
        <f>IF(A41="","",VLOOKUP(A41,Entrants!$B$4:$C$105,2))</f>
        <v>Browning, Sue</v>
      </c>
      <c r="E41" s="46">
        <v>0.018854166666666665</v>
      </c>
      <c r="F41" s="46">
        <f>IF(A41="","",VLOOKUP(A41,Entrants!$B$4:$L$105,11))</f>
        <v>0.005902777777777778</v>
      </c>
      <c r="G41" s="46">
        <f t="shared" si="0"/>
        <v>0.012951388888888887</v>
      </c>
      <c r="H41" s="46"/>
      <c r="I41" s="8">
        <v>37</v>
      </c>
      <c r="J41" s="10" t="s">
        <v>141</v>
      </c>
      <c r="K41" s="9">
        <v>0.018680555555555554</v>
      </c>
      <c r="L41" s="9">
        <v>0.005092592592592592</v>
      </c>
      <c r="M41" s="9">
        <v>0.013587962962962961</v>
      </c>
      <c r="N41" s="46"/>
      <c r="O41" s="46"/>
      <c r="P41" s="27"/>
      <c r="Q41" s="3"/>
      <c r="R41" s="4"/>
      <c r="S41" s="4"/>
    </row>
    <row r="42" spans="1:19" ht="15">
      <c r="A42" s="44">
        <v>27</v>
      </c>
      <c r="B42" s="44" t="str">
        <f>IF(A42="","",VLOOKUP(A42,Entrants!$B$4:$D$105,3))</f>
        <v>FS</v>
      </c>
      <c r="C42" s="44">
        <f t="shared" si="1"/>
        <v>38</v>
      </c>
      <c r="D42" s="43" t="str">
        <f>IF(A42="","",VLOOKUP(A42,Entrants!$B$4:$C$105,2))</f>
        <v>French, Jon</v>
      </c>
      <c r="E42" s="46">
        <v>0.018865740740740742</v>
      </c>
      <c r="F42" s="46">
        <f>IF(A42="","",VLOOKUP(A42,Entrants!$B$4:$L$105,11))</f>
        <v>0.008564814814814815</v>
      </c>
      <c r="G42" s="46">
        <f t="shared" si="0"/>
        <v>0.010300925925925927</v>
      </c>
      <c r="H42" s="46"/>
      <c r="I42" s="8">
        <v>38</v>
      </c>
      <c r="J42" s="10" t="s">
        <v>124</v>
      </c>
      <c r="K42" s="9">
        <v>0.018171296296296297</v>
      </c>
      <c r="L42" s="9">
        <v>0.004513888888888889</v>
      </c>
      <c r="M42" s="9">
        <v>0.013657407407407406</v>
      </c>
      <c r="N42" s="46"/>
      <c r="O42" s="46"/>
      <c r="P42" s="27"/>
      <c r="Q42" s="3"/>
      <c r="R42" s="4"/>
      <c r="S42" s="4"/>
    </row>
    <row r="43" spans="1:19" ht="15">
      <c r="A43" s="44">
        <v>10</v>
      </c>
      <c r="B43" s="44" t="str">
        <f>IF(A43="","",VLOOKUP(A43,Entrants!$B$4:$D$105,3))</f>
        <v>RD</v>
      </c>
      <c r="C43" s="44">
        <f t="shared" si="1"/>
        <v>39</v>
      </c>
      <c r="D43" s="43" t="str">
        <f>IF(A43="","",VLOOKUP(A43,Entrants!$B$4:$C$105,2))</f>
        <v>Chapman, Lindsey</v>
      </c>
      <c r="E43" s="46">
        <v>0.01888888888888889</v>
      </c>
      <c r="F43" s="46">
        <f>IF(A43="","",VLOOKUP(A43,Entrants!$B$4:$L$105,11))</f>
        <v>0.006828703703703704</v>
      </c>
      <c r="G43" s="46">
        <f t="shared" si="0"/>
        <v>0.012060185185185184</v>
      </c>
      <c r="H43" s="46"/>
      <c r="I43" s="8">
        <v>39</v>
      </c>
      <c r="J43" s="10" t="s">
        <v>151</v>
      </c>
      <c r="K43" s="9">
        <v>0.018703703703703705</v>
      </c>
      <c r="L43" s="9">
        <v>0.004398148148148148</v>
      </c>
      <c r="M43" s="9">
        <v>0.014305555555555557</v>
      </c>
      <c r="N43" s="46"/>
      <c r="O43" s="46"/>
      <c r="P43" s="27"/>
      <c r="Q43" s="3"/>
      <c r="R43" s="4"/>
      <c r="S43" s="4"/>
    </row>
    <row r="44" spans="1:19" ht="15">
      <c r="A44" s="44">
        <v>2</v>
      </c>
      <c r="B44" s="44" t="str">
        <f>IF(A44="","",VLOOKUP(A44,Entrants!$B$4:$D$105,3))</f>
        <v>RD</v>
      </c>
      <c r="C44" s="44">
        <f t="shared" si="1"/>
        <v>40</v>
      </c>
      <c r="D44" s="43" t="str">
        <f>IF(A44="","",VLOOKUP(A44,Entrants!$B$4:$C$105,2))</f>
        <v>Barrass, Heather</v>
      </c>
      <c r="E44" s="46">
        <v>0.018900462962962963</v>
      </c>
      <c r="F44" s="46">
        <f>IF(A44="","",VLOOKUP(A44,Entrants!$B$4:$L$105,11))</f>
        <v>0.005787037037037038</v>
      </c>
      <c r="G44" s="46">
        <f t="shared" si="0"/>
        <v>0.013113425925925924</v>
      </c>
      <c r="H44" s="46"/>
      <c r="I44" s="8">
        <v>40</v>
      </c>
      <c r="J44" s="10" t="s">
        <v>241</v>
      </c>
      <c r="K44" s="9">
        <v>0.01923611111111111</v>
      </c>
      <c r="L44" s="9">
        <v>0.00462962962962963</v>
      </c>
      <c r="M44" s="9">
        <v>0.01460648148148148</v>
      </c>
      <c r="N44" s="46"/>
      <c r="O44" s="46"/>
      <c r="P44" s="27"/>
      <c r="Q44" s="3"/>
      <c r="R44" s="4"/>
      <c r="S44" s="4"/>
    </row>
    <row r="45" spans="1:19" ht="15">
      <c r="A45" s="44">
        <v>54</v>
      </c>
      <c r="B45" s="44" t="str">
        <f>IF(A45="","",VLOOKUP(A45,Entrants!$B$4:$D$105,3))</f>
        <v>MM</v>
      </c>
      <c r="C45" s="44">
        <f t="shared" si="1"/>
        <v>41</v>
      </c>
      <c r="D45" s="43" t="str">
        <f>IF(A45="","",VLOOKUP(A45,Entrants!$B$4:$C$105,2))</f>
        <v>Morris, Helen</v>
      </c>
      <c r="E45" s="46">
        <v>0.01894675925925926</v>
      </c>
      <c r="F45" s="46">
        <f>IF(A45="","",VLOOKUP(A45,Entrants!$B$4:$L$105,11))</f>
        <v>0.0061342592592592594</v>
      </c>
      <c r="G45" s="46">
        <f t="shared" si="0"/>
        <v>0.012812500000000001</v>
      </c>
      <c r="H45" s="46"/>
      <c r="I45" s="8">
        <v>41</v>
      </c>
      <c r="J45" s="10" t="s">
        <v>242</v>
      </c>
      <c r="K45" s="9">
        <v>0.01826388888888889</v>
      </c>
      <c r="L45" s="9">
        <v>0.003356481481481481</v>
      </c>
      <c r="M45" s="9">
        <v>0.014907407407407407</v>
      </c>
      <c r="N45" s="47"/>
      <c r="O45" s="46"/>
      <c r="P45" s="3"/>
      <c r="Q45" s="4"/>
      <c r="R45" s="4"/>
      <c r="S45" s="4"/>
    </row>
    <row r="46" spans="1:19" ht="15">
      <c r="A46" s="44">
        <v>84</v>
      </c>
      <c r="B46" s="44" t="str">
        <f>IF(A46="","",VLOOKUP(A46,Entrants!$B$4:$D$105,3))</f>
        <v>HT</v>
      </c>
      <c r="C46" s="44">
        <f t="shared" si="1"/>
        <v>42</v>
      </c>
      <c r="D46" s="43" t="str">
        <f>IF(A46="","",VLOOKUP(A46,Entrants!$B$4:$C$105,2))</f>
        <v>Young, James</v>
      </c>
      <c r="E46" s="46">
        <v>0.019050925925925926</v>
      </c>
      <c r="F46" s="46">
        <f>IF(A46="","",VLOOKUP(A46,Entrants!$B$4:$L$105,11))</f>
        <v>0.008680555555555556</v>
      </c>
      <c r="G46" s="46">
        <f t="shared" si="0"/>
        <v>0.01037037037037037</v>
      </c>
      <c r="H46" s="46"/>
      <c r="I46" s="8">
        <v>42</v>
      </c>
      <c r="J46" s="10" t="s">
        <v>244</v>
      </c>
      <c r="K46" s="9">
        <v>0.01951388888888889</v>
      </c>
      <c r="L46" s="9">
        <v>0.004398148148148148</v>
      </c>
      <c r="M46" s="9">
        <v>0.015115740740740742</v>
      </c>
      <c r="N46" s="47"/>
      <c r="O46" s="46"/>
      <c r="P46" s="3"/>
      <c r="Q46" s="4"/>
      <c r="R46" s="4"/>
      <c r="S46" s="4"/>
    </row>
    <row r="47" spans="1:19" ht="15">
      <c r="A47" s="44">
        <v>20</v>
      </c>
      <c r="B47" s="44" t="str">
        <f>IF(A47="","",VLOOKUP(A47,Entrants!$B$4:$D$105,3))</f>
        <v>FS</v>
      </c>
      <c r="C47" s="44">
        <f t="shared" si="1"/>
        <v>43</v>
      </c>
      <c r="D47" s="43" t="str">
        <f>IF(A47="","",VLOOKUP(A47,Entrants!$B$4:$C$105,2))</f>
        <v>Dobby, Steve</v>
      </c>
      <c r="E47" s="46">
        <v>0.019108796296296294</v>
      </c>
      <c r="F47" s="46">
        <f>IF(A47="","",VLOOKUP(A47,Entrants!$B$4:$L$105,11))</f>
        <v>0.007291666666666666</v>
      </c>
      <c r="G47" s="46">
        <f t="shared" si="0"/>
        <v>0.011817129629629629</v>
      </c>
      <c r="H47" s="46"/>
      <c r="I47" s="8">
        <v>43</v>
      </c>
      <c r="J47" s="10" t="s">
        <v>112</v>
      </c>
      <c r="K47" s="9">
        <v>0.01855324074074074</v>
      </c>
      <c r="L47" s="9">
        <v>0.003356481481481481</v>
      </c>
      <c r="M47" s="9">
        <v>0.01519675925925926</v>
      </c>
      <c r="N47" s="46"/>
      <c r="O47" s="46"/>
      <c r="P47" s="9"/>
      <c r="Q47" s="9"/>
      <c r="R47" s="9"/>
      <c r="S47" s="9"/>
    </row>
    <row r="48" spans="1:19" ht="15">
      <c r="A48" s="44">
        <v>8</v>
      </c>
      <c r="B48" s="44" t="str">
        <f>IF(A48="","",VLOOKUP(A48,Entrants!$B$4:$D$105,3))</f>
        <v>HT</v>
      </c>
      <c r="C48" s="44">
        <f t="shared" si="1"/>
        <v>44</v>
      </c>
      <c r="D48" s="43" t="str">
        <f>IF(A48="","",VLOOKUP(A48,Entrants!$B$4:$C$105,2))</f>
        <v>Bruce, Helen</v>
      </c>
      <c r="E48" s="46">
        <v>0.01916666666666667</v>
      </c>
      <c r="F48" s="46">
        <f>IF(A48="","",VLOOKUP(A48,Entrants!$B$4:$L$105,11))</f>
        <v>0.006018518518518518</v>
      </c>
      <c r="G48" s="46">
        <f t="shared" si="0"/>
        <v>0.013148148148148152</v>
      </c>
      <c r="H48" s="46"/>
      <c r="I48" s="8">
        <v>44</v>
      </c>
      <c r="J48" s="10" t="s">
        <v>177</v>
      </c>
      <c r="K48" s="9">
        <v>0.01877314814814815</v>
      </c>
      <c r="L48" s="9">
        <v>0.0032407407407407406</v>
      </c>
      <c r="M48" s="9">
        <v>0.01553240740740741</v>
      </c>
      <c r="N48" s="47"/>
      <c r="O48" s="46"/>
      <c r="P48" s="3"/>
      <c r="Q48" s="4"/>
      <c r="R48" s="9"/>
      <c r="S48" s="9"/>
    </row>
    <row r="49" spans="1:19" ht="15">
      <c r="A49" s="44">
        <v>86</v>
      </c>
      <c r="B49" s="44">
        <f>IF(A49="","",VLOOKUP(A49,Entrants!$B$4:$D$105,3))</f>
        <v>0</v>
      </c>
      <c r="C49" s="44">
        <f t="shared" si="1"/>
        <v>45</v>
      </c>
      <c r="D49" s="43" t="str">
        <f>IF(A49="","",VLOOKUP(A49,Entrants!$B$4:$C$105,2))</f>
        <v>Hutchinson, Beth</v>
      </c>
      <c r="E49" s="46">
        <v>0.01923611111111111</v>
      </c>
      <c r="F49" s="46">
        <f>IF(A49="","",VLOOKUP(A49,Entrants!$B$4:$L$105,11))</f>
        <v>0.00462962962962963</v>
      </c>
      <c r="G49" s="46">
        <f t="shared" si="0"/>
        <v>0.01460648148148148</v>
      </c>
      <c r="H49" s="46"/>
      <c r="I49" s="8">
        <v>45</v>
      </c>
      <c r="J49" s="10" t="s">
        <v>120</v>
      </c>
      <c r="K49" s="9">
        <v>0.01866898148148148</v>
      </c>
      <c r="L49" s="9">
        <v>0.002893518518518519</v>
      </c>
      <c r="M49" s="9">
        <v>0.015775462962962963</v>
      </c>
      <c r="N49" s="47"/>
      <c r="O49" s="46"/>
      <c r="P49" s="3"/>
      <c r="Q49" s="4"/>
      <c r="R49" s="9"/>
      <c r="S49" s="9"/>
    </row>
    <row r="50" spans="1:15" ht="15">
      <c r="A50" s="44">
        <v>89</v>
      </c>
      <c r="B50" s="44">
        <f>IF(A50="","",VLOOKUP(A50,Entrants!$B$4:$D$105,3))</f>
        <v>0</v>
      </c>
      <c r="C50" s="44">
        <f t="shared" si="1"/>
        <v>46</v>
      </c>
      <c r="D50" s="43" t="str">
        <f>IF(A50="","",VLOOKUP(A50,Entrants!$B$4:$C$105,2))</f>
        <v>Sellars, Simon</v>
      </c>
      <c r="E50" s="46">
        <v>0.01951388888888889</v>
      </c>
      <c r="F50" s="46">
        <f>IF(A50="","",VLOOKUP(A50,Entrants!$B$4:$L$105,11))</f>
        <v>0.004398148148148148</v>
      </c>
      <c r="G50" s="46">
        <f t="shared" si="0"/>
        <v>0.015115740740740742</v>
      </c>
      <c r="H50" s="46"/>
      <c r="I50" s="8">
        <v>46</v>
      </c>
      <c r="J50" s="10" t="s">
        <v>164</v>
      </c>
      <c r="K50" s="9">
        <v>0.018449074074074073</v>
      </c>
      <c r="L50" s="9">
        <v>0.0024305555555555556</v>
      </c>
      <c r="M50" s="9">
        <v>0.016018518518518515</v>
      </c>
      <c r="N50" s="47"/>
      <c r="O50" s="47"/>
    </row>
    <row r="51" spans="1:15" ht="15">
      <c r="A51" s="44"/>
      <c r="B51" s="44">
        <f>IF(A51="","",VLOOKUP(A51,Entrants!$B$4:$D$105,3))</f>
      </c>
      <c r="C51" s="44">
        <f t="shared" si="1"/>
        <v>47</v>
      </c>
      <c r="D51" s="43">
        <f>IF(A51="","",VLOOKUP(A51,Entrants!$B$4:$C$105,2))</f>
      </c>
      <c r="E51" s="46"/>
      <c r="F51" s="46">
        <f>IF(A51="","",VLOOKUP(A51,Entrants!$B$4:$L$105,11))</f>
      </c>
      <c r="G51" s="46">
        <f t="shared" si="0"/>
      </c>
      <c r="H51" s="46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47"/>
      <c r="O51" s="47"/>
    </row>
    <row r="52" spans="1:15" ht="15">
      <c r="A52" s="44"/>
      <c r="B52" s="44">
        <f>IF(A52="","",VLOOKUP(A52,Entrants!$B$4:$D$105,3))</f>
      </c>
      <c r="C52" s="44">
        <f t="shared" si="1"/>
        <v>48</v>
      </c>
      <c r="D52" s="43">
        <f>IF(A52="","",VLOOKUP(A52,Entrants!$B$4:$C$105,2))</f>
      </c>
      <c r="E52" s="46"/>
      <c r="F52" s="46">
        <f>IF(A52="","",VLOOKUP(A52,Entrants!$B$4:$L$105,11))</f>
      </c>
      <c r="G52" s="46">
        <f t="shared" si="0"/>
      </c>
      <c r="H52" s="46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47"/>
      <c r="O52" s="47"/>
    </row>
    <row r="53" spans="1:15" ht="15">
      <c r="A53" s="44"/>
      <c r="B53" s="44">
        <f>IF(A53="","",VLOOKUP(A53,Entrants!$B$4:$D$105,3))</f>
      </c>
      <c r="C53" s="44">
        <f t="shared" si="1"/>
        <v>49</v>
      </c>
      <c r="D53" s="43">
        <f>IF(A53="","",VLOOKUP(A53,Entrants!$B$4:$C$105,2))</f>
      </c>
      <c r="E53" s="46"/>
      <c r="F53" s="46">
        <f>IF(A53="","",VLOOKUP(A53,Entrants!$B$4:$L$105,11))</f>
      </c>
      <c r="G53" s="46">
        <f t="shared" si="0"/>
      </c>
      <c r="H53" s="46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47"/>
      <c r="O53" s="47"/>
    </row>
    <row r="54" spans="1:15" ht="15">
      <c r="A54" s="44"/>
      <c r="B54" s="44">
        <f>IF(A54="","",VLOOKUP(A54,Entrants!$B$4:$D$105,3))</f>
      </c>
      <c r="C54" s="44">
        <f t="shared" si="1"/>
        <v>50</v>
      </c>
      <c r="D54" s="43">
        <f>IF(A54="","",VLOOKUP(A54,Entrants!$B$4:$C$105,2))</f>
      </c>
      <c r="E54" s="46"/>
      <c r="F54" s="46">
        <f>IF(A54="","",VLOOKUP(A54,Entrants!$B$4:$L$105,11))</f>
      </c>
      <c r="G54" s="46">
        <f t="shared" si="0"/>
      </c>
      <c r="H54" s="46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47"/>
      <c r="O54" s="47"/>
    </row>
    <row r="55" spans="1:15" ht="15">
      <c r="A55" s="44"/>
      <c r="B55" s="44">
        <f>IF(A55="","",VLOOKUP(A55,Entrants!$B$4:$D$105,3))</f>
      </c>
      <c r="C55" s="44">
        <f t="shared" si="1"/>
        <v>51</v>
      </c>
      <c r="D55" s="43">
        <f>IF(A55="","",VLOOKUP(A55,Entrants!$B$4:$C$105,2))</f>
      </c>
      <c r="E55" s="46"/>
      <c r="F55" s="46">
        <f>IF(A55="","",VLOOKUP(A55,Entrants!$B$4:$L$105,11))</f>
      </c>
      <c r="G55" s="46">
        <f t="shared" si="0"/>
      </c>
      <c r="H55" s="46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47"/>
      <c r="O55" s="47"/>
    </row>
    <row r="56" spans="1:15" ht="15">
      <c r="A56" s="44"/>
      <c r="B56" s="44">
        <f>IF(A56="","",VLOOKUP(A56,Entrants!$B$4:$D$105,3))</f>
      </c>
      <c r="C56" s="44">
        <f t="shared" si="1"/>
        <v>52</v>
      </c>
      <c r="D56" s="43">
        <f>IF(A56="","",VLOOKUP(A56,Entrants!$B$4:$C$105,2))</f>
      </c>
      <c r="E56" s="46"/>
      <c r="F56" s="46">
        <f>IF(A56="","",VLOOKUP(A56,Entrants!$B$4:$L$105,11))</f>
      </c>
      <c r="G56" s="46">
        <f t="shared" si="0"/>
      </c>
      <c r="H56" s="46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47"/>
      <c r="O56" s="47"/>
    </row>
    <row r="57" spans="1:15" ht="15">
      <c r="A57" s="44"/>
      <c r="B57" s="44">
        <f>IF(A57="","",VLOOKUP(A57,Entrants!$B$4:$D$105,3))</f>
      </c>
      <c r="C57" s="44">
        <f t="shared" si="1"/>
        <v>53</v>
      </c>
      <c r="D57" s="43">
        <f>IF(A57="","",VLOOKUP(A57,Entrants!$B$4:$C$105,2))</f>
      </c>
      <c r="E57" s="46"/>
      <c r="F57" s="46">
        <f>IF(A57="","",VLOOKUP(A57,Entrants!$B$4:$L$105,11))</f>
      </c>
      <c r="G57" s="46">
        <f t="shared" si="0"/>
      </c>
      <c r="H57" s="46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47"/>
      <c r="O57" s="47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4"/>
      <c r="F58" s="46">
        <f>IF(A58="","",VLOOKUP(A58,Entrants!$B$4:$L$105,11))</f>
      </c>
      <c r="G58" s="46">
        <f t="shared" si="0"/>
      </c>
      <c r="H58" s="46"/>
      <c r="I58" s="8"/>
      <c r="J58" s="10" t="s">
        <v>15</v>
      </c>
      <c r="K58" s="9"/>
      <c r="L58" s="9" t="s">
        <v>15</v>
      </c>
      <c r="M58" s="9" t="s">
        <v>15</v>
      </c>
      <c r="N58" s="47"/>
      <c r="O58" s="47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4"/>
      <c r="F59" s="46">
        <f>IF(A59="","",VLOOKUP(A59,Entrants!$B$4:$L$105,11))</f>
      </c>
      <c r="G59" s="46">
        <f t="shared" si="0"/>
      </c>
      <c r="H59" s="46"/>
      <c r="I59" s="8"/>
      <c r="J59" s="10" t="s">
        <v>15</v>
      </c>
      <c r="K59" s="9"/>
      <c r="L59" s="9" t="s">
        <v>15</v>
      </c>
      <c r="M59" s="9" t="s">
        <v>15</v>
      </c>
      <c r="N59" s="47"/>
      <c r="O59" s="47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4"/>
      <c r="F60" s="46">
        <f>IF(A60="","",VLOOKUP(A60,Entrants!$B$4:$L$105,11))</f>
      </c>
      <c r="G60" s="46">
        <f t="shared" si="0"/>
      </c>
      <c r="H60" s="46"/>
      <c r="I60" s="8"/>
      <c r="J60" s="10" t="s">
        <v>15</v>
      </c>
      <c r="K60" s="9"/>
      <c r="L60" s="9" t="s">
        <v>15</v>
      </c>
      <c r="M60" s="9" t="s">
        <v>15</v>
      </c>
      <c r="N60" s="47"/>
      <c r="O60" s="47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4"/>
      <c r="F61" s="46">
        <f>IF(A61="","",VLOOKUP(A61,Entrants!$B$4:$L$105,11))</f>
      </c>
      <c r="G61" s="46">
        <f t="shared" si="0"/>
      </c>
      <c r="H61" s="46"/>
      <c r="I61" s="8"/>
      <c r="J61" s="10" t="s">
        <v>15</v>
      </c>
      <c r="K61" s="9"/>
      <c r="L61" s="9" t="s">
        <v>15</v>
      </c>
      <c r="M61" s="9" t="s">
        <v>15</v>
      </c>
      <c r="N61" s="47"/>
      <c r="O61" s="47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4"/>
      <c r="F62" s="46">
        <f>IF(A62="","",VLOOKUP(A62,Entrants!$B$4:$L$105,11))</f>
      </c>
      <c r="G62" s="46">
        <f t="shared" si="0"/>
      </c>
      <c r="H62" s="46"/>
      <c r="I62" s="8"/>
      <c r="J62" s="10" t="s">
        <v>15</v>
      </c>
      <c r="K62" s="9"/>
      <c r="L62" s="9" t="s">
        <v>15</v>
      </c>
      <c r="M62" s="9" t="s">
        <v>15</v>
      </c>
      <c r="N62" s="47"/>
      <c r="O62" s="47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4"/>
      <c r="F63" s="46">
        <f>IF(A63="","",VLOOKUP(A63,Entrants!$B$4:$L$105,11))</f>
      </c>
      <c r="G63" s="46">
        <f t="shared" si="0"/>
      </c>
      <c r="H63" s="46"/>
      <c r="I63" s="8"/>
      <c r="J63" s="10" t="s">
        <v>15</v>
      </c>
      <c r="K63" s="9"/>
      <c r="L63" s="9" t="s">
        <v>15</v>
      </c>
      <c r="M63" s="9" t="s">
        <v>15</v>
      </c>
      <c r="N63" s="47"/>
      <c r="O63" s="47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4"/>
      <c r="F64" s="46">
        <f>IF(A64="","",VLOOKUP(A64,Entrants!$B$4:$L$105,11))</f>
      </c>
      <c r="G64" s="46">
        <f t="shared" si="0"/>
      </c>
      <c r="H64" s="46"/>
      <c r="I64" s="8"/>
      <c r="J64" s="10" t="s">
        <v>15</v>
      </c>
      <c r="K64" s="9"/>
      <c r="L64" s="9" t="s">
        <v>15</v>
      </c>
      <c r="M64" s="9" t="s">
        <v>15</v>
      </c>
      <c r="N64" s="47"/>
      <c r="O64" s="47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4"/>
      <c r="F65" s="46">
        <f>IF(A65="","",VLOOKUP(A65,Entrants!$B$4:$L$105,11))</f>
      </c>
      <c r="G65" s="46">
        <f t="shared" si="0"/>
      </c>
      <c r="H65" s="46"/>
      <c r="I65" s="8"/>
      <c r="J65" s="10" t="s">
        <v>15</v>
      </c>
      <c r="K65" s="9"/>
      <c r="L65" s="9" t="s">
        <v>15</v>
      </c>
      <c r="M65" s="9" t="s">
        <v>15</v>
      </c>
      <c r="N65" s="47"/>
      <c r="O65" s="47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4"/>
      <c r="F66" s="46">
        <f>IF(A66="","",VLOOKUP(A66,Entrants!$B$4:$L$105,11))</f>
      </c>
      <c r="G66" s="46">
        <f t="shared" si="0"/>
      </c>
      <c r="H66" s="46"/>
      <c r="I66" s="8"/>
      <c r="J66" s="10" t="s">
        <v>15</v>
      </c>
      <c r="K66" s="9"/>
      <c r="L66" s="9" t="s">
        <v>15</v>
      </c>
      <c r="M66" s="9" t="s">
        <v>15</v>
      </c>
      <c r="N66" s="47"/>
      <c r="O66" s="47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4"/>
      <c r="F67" s="46">
        <f>IF(A67="","",VLOOKUP(A67,Entrants!$B$4:$L$105,11))</f>
      </c>
      <c r="G67" s="46">
        <f t="shared" si="0"/>
      </c>
      <c r="H67" s="46"/>
      <c r="I67" s="8"/>
      <c r="J67" s="10" t="s">
        <v>15</v>
      </c>
      <c r="K67" s="9"/>
      <c r="L67" s="9" t="s">
        <v>15</v>
      </c>
      <c r="M67" s="9" t="s">
        <v>15</v>
      </c>
      <c r="N67" s="47"/>
      <c r="O67" s="47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4"/>
      <c r="F68" s="46">
        <f>IF(A68="","",VLOOKUP(A68,Entrants!$B$4:$L$105,11))</f>
      </c>
      <c r="G68" s="46">
        <f t="shared" si="0"/>
      </c>
      <c r="H68" s="46"/>
      <c r="I68" s="8"/>
      <c r="J68" s="10" t="s">
        <v>15</v>
      </c>
      <c r="K68" s="9"/>
      <c r="L68" s="9" t="s">
        <v>15</v>
      </c>
      <c r="M68" s="9" t="s">
        <v>15</v>
      </c>
      <c r="N68" s="47"/>
      <c r="O68" s="47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4"/>
      <c r="F69" s="46">
        <f>IF(A69="","",VLOOKUP(A69,Entrants!$B$4:$L$105,11))</f>
      </c>
      <c r="G69" s="46">
        <f t="shared" si="0"/>
      </c>
      <c r="H69" s="46"/>
      <c r="I69" s="8"/>
      <c r="J69" s="10" t="s">
        <v>15</v>
      </c>
      <c r="K69" s="9"/>
      <c r="L69" s="9" t="s">
        <v>15</v>
      </c>
      <c r="M69" s="9" t="s">
        <v>15</v>
      </c>
      <c r="N69" s="47"/>
      <c r="O69" s="47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4"/>
      <c r="F70" s="46">
        <f>IF(A70="","",VLOOKUP(A70,Entrants!$B$4:$L$105,11))</f>
      </c>
      <c r="G70" s="46">
        <f aca="true" t="shared" si="2" ref="G70:G84">IF(D70="","",E70-F70)</f>
      </c>
      <c r="H70" s="46"/>
      <c r="I70" s="8"/>
      <c r="J70" s="10" t="s">
        <v>15</v>
      </c>
      <c r="K70" s="9"/>
      <c r="L70" s="9" t="s">
        <v>15</v>
      </c>
      <c r="M70" s="9" t="s">
        <v>15</v>
      </c>
      <c r="N70" s="47"/>
      <c r="O70" s="47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4"/>
      <c r="F71" s="46">
        <f>IF(A71="","",VLOOKUP(A71,Entrants!$B$4:$L$105,11))</f>
      </c>
      <c r="G71" s="46">
        <f t="shared" si="2"/>
      </c>
      <c r="H71" s="46"/>
      <c r="I71" s="8"/>
      <c r="J71" s="10" t="s">
        <v>15</v>
      </c>
      <c r="K71" s="9"/>
      <c r="L71" s="9" t="s">
        <v>15</v>
      </c>
      <c r="M71" s="9" t="s">
        <v>15</v>
      </c>
      <c r="N71" s="47"/>
      <c r="O71" s="47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4"/>
      <c r="F72" s="46">
        <f>IF(A72="","",VLOOKUP(A72,Entrants!$B$4:$L$105,11))</f>
      </c>
      <c r="G72" s="46">
        <f t="shared" si="2"/>
      </c>
      <c r="H72" s="46"/>
      <c r="I72" s="8"/>
      <c r="J72" s="10" t="s">
        <v>15</v>
      </c>
      <c r="K72" s="9"/>
      <c r="L72" s="9" t="s">
        <v>15</v>
      </c>
      <c r="M72" s="9" t="s">
        <v>15</v>
      </c>
      <c r="N72" s="47"/>
      <c r="O72" s="47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4"/>
      <c r="F73" s="46">
        <f>IF(A73="","",VLOOKUP(A73,Entrants!$B$4:$L$105,11))</f>
      </c>
      <c r="G73" s="46">
        <f t="shared" si="2"/>
      </c>
      <c r="H73" s="46"/>
      <c r="I73" s="8"/>
      <c r="J73" s="10" t="s">
        <v>15</v>
      </c>
      <c r="K73" s="9"/>
      <c r="L73" s="9" t="s">
        <v>15</v>
      </c>
      <c r="M73" s="9" t="s">
        <v>15</v>
      </c>
      <c r="N73" s="47"/>
      <c r="O73" s="47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4"/>
      <c r="F74" s="46">
        <f>IF(A74="","",VLOOKUP(A74,Entrants!$B$4:$L$105,11))</f>
      </c>
      <c r="G74" s="46">
        <f t="shared" si="2"/>
      </c>
      <c r="H74" s="46"/>
      <c r="I74" s="8"/>
      <c r="J74" s="10" t="s">
        <v>15</v>
      </c>
      <c r="K74" s="9"/>
      <c r="L74" s="9" t="s">
        <v>15</v>
      </c>
      <c r="M74" s="9" t="s">
        <v>15</v>
      </c>
      <c r="N74" s="47"/>
      <c r="O74" s="47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4"/>
      <c r="F75" s="46">
        <f>IF(A75="","",VLOOKUP(A75,Entrants!$B$4:$L$105,11))</f>
      </c>
      <c r="G75" s="46">
        <f t="shared" si="2"/>
      </c>
      <c r="H75" s="46"/>
      <c r="I75" s="8"/>
      <c r="J75" s="10" t="s">
        <v>15</v>
      </c>
      <c r="K75" s="9"/>
      <c r="L75" s="9" t="s">
        <v>15</v>
      </c>
      <c r="M75" s="9" t="s">
        <v>15</v>
      </c>
      <c r="N75" s="47"/>
      <c r="O75" s="47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4"/>
      <c r="F76" s="46">
        <f>IF(A76="","",VLOOKUP(A76,Entrants!$B$4:$L$105,11))</f>
      </c>
      <c r="G76" s="46">
        <f t="shared" si="2"/>
      </c>
      <c r="H76" s="46"/>
      <c r="I76" s="8"/>
      <c r="J76" s="10" t="s">
        <v>15</v>
      </c>
      <c r="K76" s="9"/>
      <c r="L76" s="9" t="s">
        <v>15</v>
      </c>
      <c r="M76" s="9" t="s">
        <v>15</v>
      </c>
      <c r="N76" s="47"/>
      <c r="O76" s="47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4"/>
      <c r="F77" s="46">
        <f>IF(A77="","",VLOOKUP(A77,Entrants!$B$4:$L$105,11))</f>
      </c>
      <c r="G77" s="46">
        <f t="shared" si="2"/>
      </c>
      <c r="H77" s="46"/>
      <c r="I77" s="8"/>
      <c r="J77" s="10" t="s">
        <v>15</v>
      </c>
      <c r="K77" s="9"/>
      <c r="L77" s="9" t="s">
        <v>15</v>
      </c>
      <c r="M77" s="9" t="s">
        <v>15</v>
      </c>
      <c r="N77" s="47"/>
      <c r="O77" s="47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4"/>
      <c r="F78" s="46">
        <f>IF(A78="","",VLOOKUP(A78,Entrants!$B$4:$L$105,11))</f>
      </c>
      <c r="G78" s="46">
        <f t="shared" si="2"/>
      </c>
      <c r="H78" s="46"/>
      <c r="I78" s="8"/>
      <c r="J78" s="10" t="s">
        <v>15</v>
      </c>
      <c r="K78" s="9"/>
      <c r="L78" s="9" t="s">
        <v>15</v>
      </c>
      <c r="M78" s="9" t="s">
        <v>15</v>
      </c>
      <c r="N78" s="47"/>
      <c r="O78" s="47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4"/>
      <c r="F79" s="46">
        <f>IF(A79="","",VLOOKUP(A79,Entrants!$B$4:$L$105,11))</f>
      </c>
      <c r="G79" s="46">
        <f t="shared" si="2"/>
      </c>
      <c r="H79" s="46"/>
      <c r="I79" s="8"/>
      <c r="J79" s="10" t="s">
        <v>15</v>
      </c>
      <c r="K79" s="9"/>
      <c r="L79" s="9" t="s">
        <v>15</v>
      </c>
      <c r="M79" s="9" t="s">
        <v>15</v>
      </c>
      <c r="N79" s="47"/>
      <c r="O79" s="47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IF(A80="","",VLOOKUP(A80,Entrants!$B$4:$L$105,11))</f>
      </c>
      <c r="G80" s="46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IF(A81="","",VLOOKUP(A81,Entrants!$B$4:$L$105,11))</f>
      </c>
      <c r="G81" s="46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IF(A82="","",VLOOKUP(A82,Entrants!$B$4:$L$105,11))</f>
      </c>
      <c r="G82" s="46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IF(A83="","",VLOOKUP(A83,Entrants!$B$4:$L$105,11))</f>
      </c>
      <c r="G83" s="46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IF(A84="","",VLOOKUP(A84,Entrants!$B$4:$L$105,11))</f>
      </c>
      <c r="G84" s="46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2">
    <mergeCell ref="L1:M1"/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90"/>
  <sheetViews>
    <sheetView zoomScale="75" zoomScaleNormal="75" zoomScalePageLayoutView="0" workbookViewId="0" topLeftCell="A2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81</v>
      </c>
      <c r="B1" s="57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57"/>
      <c r="B2" s="57"/>
      <c r="C2" s="7"/>
      <c r="D2" s="7"/>
      <c r="E2" s="7"/>
      <c r="F2" s="7"/>
      <c r="G2" s="7"/>
      <c r="H2" s="7"/>
      <c r="I2" s="5"/>
      <c r="J2" s="145" t="s">
        <v>51</v>
      </c>
      <c r="K2" s="145"/>
      <c r="L2" s="145"/>
      <c r="M2" s="1"/>
    </row>
    <row r="3" spans="1:13" ht="15" customHeight="1">
      <c r="A3" s="51" t="s">
        <v>8</v>
      </c>
      <c r="B3" s="51" t="s">
        <v>45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5" ht="15" customHeight="1">
      <c r="A4" s="51" t="s">
        <v>9</v>
      </c>
      <c r="B4" s="51" t="s">
        <v>46</v>
      </c>
      <c r="C4" s="51" t="s">
        <v>10</v>
      </c>
      <c r="D4" s="54" t="s">
        <v>11</v>
      </c>
      <c r="E4" s="51" t="s">
        <v>12</v>
      </c>
      <c r="F4" s="51" t="s">
        <v>13</v>
      </c>
      <c r="G4" s="51" t="s">
        <v>14</v>
      </c>
      <c r="H4" s="52"/>
      <c r="I4" s="51" t="s">
        <v>10</v>
      </c>
      <c r="J4" s="54" t="s">
        <v>11</v>
      </c>
      <c r="K4" s="51" t="s">
        <v>12</v>
      </c>
      <c r="L4" s="51" t="s">
        <v>13</v>
      </c>
      <c r="M4" s="51" t="s">
        <v>14</v>
      </c>
      <c r="N4" s="1"/>
      <c r="O4" s="1"/>
    </row>
    <row r="5" spans="1:15" ht="15">
      <c r="A5" s="44">
        <v>35</v>
      </c>
      <c r="B5" s="44" t="str">
        <f>IF(A5="","",VLOOKUP(A5,Entrants!$B$4:$D$105,3))</f>
        <v>RD</v>
      </c>
      <c r="C5" s="44">
        <v>1</v>
      </c>
      <c r="D5" s="43" t="str">
        <f>IF(A5="","",VLOOKUP(A5,Entrants!$B$4:$D$105,2))</f>
        <v>Herron, Aynsley</v>
      </c>
      <c r="E5" s="46">
        <v>0.017974537037037035</v>
      </c>
      <c r="F5" s="46">
        <f>IF(A5="","",VLOOKUP(A5,Entrants!$B$4:$M$105,12))</f>
        <v>0.0032407407407407406</v>
      </c>
      <c r="G5" s="46">
        <f>IF(D5="","",E5-F5)</f>
        <v>0.014733796296296295</v>
      </c>
      <c r="H5" s="46"/>
      <c r="I5" s="8">
        <v>1</v>
      </c>
      <c r="J5" s="10" t="s">
        <v>118</v>
      </c>
      <c r="K5" s="9">
        <v>0.01835648148148148</v>
      </c>
      <c r="L5" s="9">
        <v>0.008796296296296297</v>
      </c>
      <c r="M5" s="9">
        <v>0.009560185185185184</v>
      </c>
      <c r="N5" s="9"/>
      <c r="O5" s="9"/>
    </row>
    <row r="6" spans="1:15" ht="15">
      <c r="A6" s="44">
        <v>39</v>
      </c>
      <c r="B6" s="44" t="str">
        <f>IF(A6="","",VLOOKUP(A6,Entrants!$B$4:$D$105,3))</f>
        <v>RR</v>
      </c>
      <c r="C6" s="8">
        <f>+C5+1</f>
        <v>2</v>
      </c>
      <c r="D6" s="43" t="str">
        <f>IF(A6="","",VLOOKUP(A6,Entrants!$B$4:$C$105,2))</f>
        <v>Ingram, Ron</v>
      </c>
      <c r="E6" s="46">
        <v>0.018148148148148146</v>
      </c>
      <c r="F6" s="46">
        <f>IF(A6="","",VLOOKUP(A6,Entrants!$B$4:$M$105,12))</f>
        <v>0.005092592592592592</v>
      </c>
      <c r="G6" s="46">
        <f aca="true" t="shared" si="0" ref="G6:G69">IF(D6="","",E6-F6)</f>
        <v>0.013055555555555553</v>
      </c>
      <c r="H6" s="46"/>
      <c r="I6" s="8">
        <v>2</v>
      </c>
      <c r="J6" s="10" t="s">
        <v>154</v>
      </c>
      <c r="K6" s="9">
        <v>0.018784722222222223</v>
      </c>
      <c r="L6" s="9">
        <v>0.008680555555555556</v>
      </c>
      <c r="M6" s="9">
        <v>0.010104166666666668</v>
      </c>
      <c r="N6" s="9"/>
      <c r="O6" s="9"/>
    </row>
    <row r="7" spans="1:15" ht="15">
      <c r="A7" s="44">
        <v>43</v>
      </c>
      <c r="B7" s="44" t="str">
        <f>IF(A7="","",VLOOKUP(A7,Entrants!$B$4:$D$105,3))</f>
        <v>TB</v>
      </c>
      <c r="C7" s="8">
        <f aca="true" t="shared" si="1" ref="C7:C57">+C6+1</f>
        <v>3</v>
      </c>
      <c r="D7" s="43" t="str">
        <f>IF(A7="","",VLOOKUP(A7,Entrants!$B$4:$C$105,2))</f>
        <v>Johnson, Ewa</v>
      </c>
      <c r="E7" s="46">
        <v>0.018206018518518517</v>
      </c>
      <c r="F7" s="46">
        <f>IF(A7="","",VLOOKUP(A7,Entrants!$B$4:$M$105,12))</f>
        <v>0.002777777777777778</v>
      </c>
      <c r="G7" s="46">
        <f t="shared" si="0"/>
        <v>0.015428240740740739</v>
      </c>
      <c r="H7" s="46"/>
      <c r="I7" s="8">
        <v>3</v>
      </c>
      <c r="J7" s="10" t="s">
        <v>99</v>
      </c>
      <c r="K7" s="9">
        <v>0.018379629629629628</v>
      </c>
      <c r="L7" s="9">
        <v>0.008217592592592594</v>
      </c>
      <c r="M7" s="9">
        <v>0.010162037037037034</v>
      </c>
      <c r="N7" s="9"/>
      <c r="O7" s="9"/>
    </row>
    <row r="8" spans="1:15" ht="15">
      <c r="A8" s="44">
        <v>78</v>
      </c>
      <c r="B8" s="44" t="str">
        <f>IF(A8="","",VLOOKUP(A8,Entrants!$B$4:$D$105,3))</f>
        <v>GT</v>
      </c>
      <c r="C8" s="8">
        <f t="shared" si="1"/>
        <v>4</v>
      </c>
      <c r="D8" s="43" t="str">
        <f>IF(A8="","",VLOOKUP(A8,Entrants!$B$4:$C$105,2))</f>
        <v>Turnbull, Paul</v>
      </c>
      <c r="E8" s="46">
        <v>0.018206018518518517</v>
      </c>
      <c r="F8" s="46">
        <f>IF(A8="","",VLOOKUP(A8,Entrants!$B$4:$M$105,12))</f>
        <v>0.006712962962962962</v>
      </c>
      <c r="G8" s="46">
        <f t="shared" si="0"/>
        <v>0.011493055555555555</v>
      </c>
      <c r="H8" s="46"/>
      <c r="I8" s="8">
        <v>4</v>
      </c>
      <c r="J8" s="10" t="s">
        <v>132</v>
      </c>
      <c r="K8" s="9">
        <v>0.018287037037037036</v>
      </c>
      <c r="L8" s="9">
        <v>0.008101851851851851</v>
      </c>
      <c r="M8" s="9">
        <v>0.010185185185185184</v>
      </c>
      <c r="N8" s="9"/>
      <c r="O8" s="9"/>
    </row>
    <row r="9" spans="1:15" ht="15">
      <c r="A9" s="44">
        <v>71</v>
      </c>
      <c r="B9" s="44" t="str">
        <f>IF(A9="","",VLOOKUP(A9,Entrants!$B$4:$D$105,3))</f>
        <v>GT</v>
      </c>
      <c r="C9" s="8">
        <f t="shared" si="1"/>
        <v>5</v>
      </c>
      <c r="D9" s="43" t="str">
        <f>IF(A9="","",VLOOKUP(A9,Entrants!$B$4:$C$105,2))</f>
        <v>Singleton, Brian</v>
      </c>
      <c r="E9" s="46">
        <v>0.01824074074074074</v>
      </c>
      <c r="F9" s="46">
        <f>IF(A9="","",VLOOKUP(A9,Entrants!$B$4:$M$105,12))</f>
        <v>0.006828703703703704</v>
      </c>
      <c r="G9" s="46">
        <f t="shared" si="0"/>
        <v>0.011412037037037037</v>
      </c>
      <c r="H9" s="46"/>
      <c r="I9" s="8">
        <v>5</v>
      </c>
      <c r="J9" s="10" t="s">
        <v>115</v>
      </c>
      <c r="K9" s="9">
        <v>0.018414351851851852</v>
      </c>
      <c r="L9" s="9">
        <v>0.008217592592592594</v>
      </c>
      <c r="M9" s="9">
        <v>0.010196759259259258</v>
      </c>
      <c r="N9" s="9"/>
      <c r="O9" s="9"/>
    </row>
    <row r="10" spans="1:15" ht="15">
      <c r="A10" s="44">
        <v>19</v>
      </c>
      <c r="B10" s="44" t="str">
        <f>IF(A10="","",VLOOKUP(A10,Entrants!$B$4:$D$105,3))</f>
        <v>HT</v>
      </c>
      <c r="C10" s="8">
        <f t="shared" si="1"/>
        <v>6</v>
      </c>
      <c r="D10" s="43" t="str">
        <f>IF(A10="","",VLOOKUP(A10,Entrants!$B$4:$C$105,2))</f>
        <v>Dickinson, Ralph</v>
      </c>
      <c r="E10" s="46">
        <v>0.01826388888888889</v>
      </c>
      <c r="F10" s="46">
        <f>IF(A10="","",VLOOKUP(A10,Entrants!$B$4:$M$105,12))</f>
        <v>0.005555555555555556</v>
      </c>
      <c r="G10" s="46">
        <f t="shared" si="0"/>
        <v>0.012708333333333332</v>
      </c>
      <c r="H10" s="46"/>
      <c r="I10" s="8">
        <v>6</v>
      </c>
      <c r="J10" s="10" t="s">
        <v>145</v>
      </c>
      <c r="K10" s="9">
        <v>0.018599537037037036</v>
      </c>
      <c r="L10" s="9">
        <v>0.008333333333333333</v>
      </c>
      <c r="M10" s="9">
        <v>0.010266203703703703</v>
      </c>
      <c r="N10" s="9"/>
      <c r="O10" s="9"/>
    </row>
    <row r="11" spans="1:15" ht="15">
      <c r="A11" s="44">
        <v>52</v>
      </c>
      <c r="B11" s="44" t="str">
        <f>IF(A11="","",VLOOKUP(A11,Entrants!$B$4:$D$105,3))</f>
        <v>FS</v>
      </c>
      <c r="C11" s="8">
        <f t="shared" si="1"/>
        <v>7</v>
      </c>
      <c r="D11" s="43" t="str">
        <f>IF(A11="","",VLOOKUP(A11,Entrants!$B$4:$C$105,2))</f>
        <v>Maylia, Peter</v>
      </c>
      <c r="E11" s="46">
        <v>0.018275462962962962</v>
      </c>
      <c r="F11" s="46">
        <f>IF(A11="","",VLOOKUP(A11,Entrants!$B$4:$M$105,12))</f>
        <v>0.005208333333333333</v>
      </c>
      <c r="G11" s="46">
        <f t="shared" si="0"/>
        <v>0.01306712962962963</v>
      </c>
      <c r="H11" s="46"/>
      <c r="I11" s="8">
        <v>7</v>
      </c>
      <c r="J11" s="10" t="s">
        <v>84</v>
      </c>
      <c r="K11" s="9">
        <v>0.01849537037037037</v>
      </c>
      <c r="L11" s="9">
        <v>0.008217592592592594</v>
      </c>
      <c r="M11" s="9">
        <v>0.010277777777777776</v>
      </c>
      <c r="N11" s="9"/>
      <c r="O11" s="9"/>
    </row>
    <row r="12" spans="1:15" ht="15">
      <c r="A12" s="44">
        <v>56</v>
      </c>
      <c r="B12" s="44" t="str">
        <f>IF(A12="","",VLOOKUP(A12,Entrants!$B$4:$D$105,3))</f>
        <v>MM</v>
      </c>
      <c r="C12" s="8">
        <f t="shared" si="1"/>
        <v>8</v>
      </c>
      <c r="D12" s="43" t="str">
        <f>IF(A12="","",VLOOKUP(A12,Entrants!$B$4:$C$105,2))</f>
        <v>N'Jai, Daniel</v>
      </c>
      <c r="E12" s="46">
        <v>0.018287037037037036</v>
      </c>
      <c r="F12" s="46">
        <f>IF(A12="","",VLOOKUP(A12,Entrants!$B$4:$M$105,12))</f>
        <v>0.008101851851851851</v>
      </c>
      <c r="G12" s="46">
        <f t="shared" si="0"/>
        <v>0.010185185185185184</v>
      </c>
      <c r="H12" s="46"/>
      <c r="I12" s="8">
        <v>8</v>
      </c>
      <c r="J12" s="10" t="s">
        <v>146</v>
      </c>
      <c r="K12" s="9">
        <v>0.018472222222222223</v>
      </c>
      <c r="L12" s="9">
        <v>0.008101851851851851</v>
      </c>
      <c r="M12" s="9">
        <v>0.010370370370370372</v>
      </c>
      <c r="N12" s="9"/>
      <c r="O12" s="9"/>
    </row>
    <row r="13" spans="1:15" ht="15">
      <c r="A13" s="44">
        <v>18</v>
      </c>
      <c r="B13" s="44">
        <f>IF(A13="","",VLOOKUP(A13,Entrants!$B$4:$D$105,3))</f>
        <v>0</v>
      </c>
      <c r="C13" s="8">
        <f t="shared" si="1"/>
        <v>9</v>
      </c>
      <c r="D13" s="43" t="str">
        <f>IF(A13="","",VLOOKUP(A13,Entrants!$B$4:$C$105,2))</f>
        <v>Davies, Leanne</v>
      </c>
      <c r="E13" s="46">
        <v>0.018287037037037036</v>
      </c>
      <c r="F13" s="46">
        <f>IF(A13="","",VLOOKUP(A13,Entrants!$B$4:$M$105,12))</f>
        <v>0.0024305555555555556</v>
      </c>
      <c r="G13" s="46">
        <f t="shared" si="0"/>
        <v>0.01585648148148148</v>
      </c>
      <c r="H13" s="46"/>
      <c r="I13" s="8">
        <v>9</v>
      </c>
      <c r="J13" s="10" t="s">
        <v>140</v>
      </c>
      <c r="K13" s="9">
        <v>0.01857638888888889</v>
      </c>
      <c r="L13" s="9">
        <v>0.008101851851851851</v>
      </c>
      <c r="M13" s="9">
        <v>0.010474537037037037</v>
      </c>
      <c r="N13" s="9"/>
      <c r="O13" s="9"/>
    </row>
    <row r="14" spans="1:15" ht="15">
      <c r="A14" s="44">
        <v>85</v>
      </c>
      <c r="B14" s="44">
        <f>IF(A14="","",VLOOKUP(A14,Entrants!$B$4:$D$105,3))</f>
        <v>0</v>
      </c>
      <c r="C14" s="8">
        <f t="shared" si="1"/>
        <v>10</v>
      </c>
      <c r="D14" s="43" t="str">
        <f>IF(A14="","",VLOOKUP(A14,Entrants!$B$4:$C$105,2))</f>
        <v>Sewell, Alex</v>
      </c>
      <c r="E14" s="46">
        <v>0.018333333333333333</v>
      </c>
      <c r="F14" s="46">
        <f>IF(A14="","",VLOOKUP(A14,Entrants!$B$4:$M$105,12))</f>
        <v>0.006828703703703704</v>
      </c>
      <c r="G14" s="46">
        <f t="shared" si="0"/>
        <v>0.011504629629629629</v>
      </c>
      <c r="H14" s="46"/>
      <c r="I14" s="8">
        <v>10</v>
      </c>
      <c r="J14" s="10" t="s">
        <v>157</v>
      </c>
      <c r="K14" s="9">
        <v>0.018634259259259257</v>
      </c>
      <c r="L14" s="9">
        <v>0.008101851851851851</v>
      </c>
      <c r="M14" s="9">
        <v>0.010532407407407405</v>
      </c>
      <c r="N14" s="9"/>
      <c r="O14" s="9"/>
    </row>
    <row r="15" spans="1:15" ht="15">
      <c r="A15" s="44">
        <v>41</v>
      </c>
      <c r="B15" s="44" t="str">
        <f>IF(A15="","",VLOOKUP(A15,Entrants!$B$4:$D$105,3))</f>
        <v>LL</v>
      </c>
      <c r="C15" s="8">
        <f t="shared" si="1"/>
        <v>11</v>
      </c>
      <c r="D15" s="43" t="str">
        <f>IF(A15="","",VLOOKUP(A15,Entrants!$B$4:$C$105,2))</f>
        <v>Jansen, Jake</v>
      </c>
      <c r="E15" s="46">
        <v>0.01835648148148148</v>
      </c>
      <c r="F15" s="46">
        <f>IF(A15="","",VLOOKUP(A15,Entrants!$B$4:$M$105,12))</f>
        <v>0.008796296296296297</v>
      </c>
      <c r="G15" s="46">
        <f t="shared" si="0"/>
        <v>0.009560185185185184</v>
      </c>
      <c r="H15" s="46"/>
      <c r="I15" s="8">
        <v>11</v>
      </c>
      <c r="J15" s="10" t="s">
        <v>152</v>
      </c>
      <c r="K15" s="9">
        <v>0.018425925925925925</v>
      </c>
      <c r="L15" s="9">
        <v>0.007870370370370371</v>
      </c>
      <c r="M15" s="9">
        <v>0.010555555555555554</v>
      </c>
      <c r="N15" s="9"/>
      <c r="O15" s="9"/>
    </row>
    <row r="16" spans="1:15" ht="15">
      <c r="A16" s="44">
        <v>4</v>
      </c>
      <c r="B16" s="44" t="str">
        <f>IF(A16="","",VLOOKUP(A16,Entrants!$B$4:$D$105,3))</f>
        <v>RR</v>
      </c>
      <c r="C16" s="8">
        <f t="shared" si="1"/>
        <v>12</v>
      </c>
      <c r="D16" s="43" t="str">
        <f>IF(A16="","",VLOOKUP(A16,Entrants!$B$4:$C$105,2))</f>
        <v>Baxter, Ian</v>
      </c>
      <c r="E16" s="46">
        <v>0.018368055555555554</v>
      </c>
      <c r="F16" s="46">
        <f>IF(A16="","",VLOOKUP(A16,Entrants!$B$4:$M$105,12))</f>
        <v>0.007523148148148148</v>
      </c>
      <c r="G16" s="46">
        <f t="shared" si="0"/>
        <v>0.010844907407407407</v>
      </c>
      <c r="H16" s="46"/>
      <c r="I16" s="8">
        <v>12</v>
      </c>
      <c r="J16" s="10" t="s">
        <v>138</v>
      </c>
      <c r="K16" s="9">
        <v>0.01855324074074074</v>
      </c>
      <c r="L16" s="9">
        <v>0.007986111111111112</v>
      </c>
      <c r="M16" s="9">
        <v>0.01056712962962963</v>
      </c>
      <c r="N16" s="9"/>
      <c r="O16" s="9"/>
    </row>
    <row r="17" spans="1:15" ht="15">
      <c r="A17" s="44">
        <v>21</v>
      </c>
      <c r="B17" s="44" t="str">
        <f>IF(A17="","",VLOOKUP(A17,Entrants!$B$4:$D$105,3))</f>
        <v>RD</v>
      </c>
      <c r="C17" s="8">
        <f t="shared" si="1"/>
        <v>13</v>
      </c>
      <c r="D17" s="43" t="str">
        <f>IF(A17="","",VLOOKUP(A17,Entrants!$B$4:$C$105,2))</f>
        <v>Dodd, Sam</v>
      </c>
      <c r="E17" s="46">
        <v>0.018379629629629628</v>
      </c>
      <c r="F17" s="46">
        <f>IF(A17="","",VLOOKUP(A17,Entrants!$B$4:$M$105,12))</f>
        <v>0.008217592592592594</v>
      </c>
      <c r="G17" s="46">
        <f t="shared" si="0"/>
        <v>0.010162037037037034</v>
      </c>
      <c r="H17" s="46"/>
      <c r="I17" s="8">
        <v>13</v>
      </c>
      <c r="J17" s="10" t="s">
        <v>133</v>
      </c>
      <c r="K17" s="9">
        <v>0.01855324074074074</v>
      </c>
      <c r="L17" s="9">
        <v>0.007754629629629629</v>
      </c>
      <c r="M17" s="9">
        <v>0.010798611111111113</v>
      </c>
      <c r="N17" s="9"/>
      <c r="O17" s="9"/>
    </row>
    <row r="18" spans="1:15" ht="15">
      <c r="A18" s="44">
        <v>48</v>
      </c>
      <c r="B18" s="44" t="str">
        <f>IF(A18="","",VLOOKUP(A18,Entrants!$B$4:$D$105,3))</f>
        <v>RR</v>
      </c>
      <c r="C18" s="8">
        <f t="shared" si="1"/>
        <v>14</v>
      </c>
      <c r="D18" s="43" t="str">
        <f>IF(A18="","",VLOOKUP(A18,Entrants!$B$4:$C$105,2))</f>
        <v>Lonsdale, Davina</v>
      </c>
      <c r="E18" s="46">
        <v>0.01840277777777778</v>
      </c>
      <c r="F18" s="46">
        <f>IF(A18="","",VLOOKUP(A18,Entrants!$B$4:$M$105,12))</f>
        <v>0.004861111111111111</v>
      </c>
      <c r="G18" s="46">
        <f t="shared" si="0"/>
        <v>0.013541666666666667</v>
      </c>
      <c r="H18" s="46"/>
      <c r="I18" s="8">
        <v>14</v>
      </c>
      <c r="J18" s="10" t="s">
        <v>147</v>
      </c>
      <c r="K18" s="9">
        <v>0.018912037037037036</v>
      </c>
      <c r="L18" s="9">
        <v>0.008101851851851851</v>
      </c>
      <c r="M18" s="9">
        <v>0.010810185185185185</v>
      </c>
      <c r="N18" s="9"/>
      <c r="O18" s="9"/>
    </row>
    <row r="19" spans="1:15" ht="15">
      <c r="A19" s="44">
        <v>38</v>
      </c>
      <c r="B19" s="44" t="str">
        <f>IF(A19="","",VLOOKUP(A19,Entrants!$B$4:$D$105,3))</f>
        <v>MP</v>
      </c>
      <c r="C19" s="8">
        <f t="shared" si="1"/>
        <v>15</v>
      </c>
      <c r="D19" s="43" t="str">
        <f>IF(A19="","",VLOOKUP(A19,Entrants!$B$4:$C$105,2))</f>
        <v>Holmback, Peter</v>
      </c>
      <c r="E19" s="46">
        <v>0.018414351851851852</v>
      </c>
      <c r="F19" s="46">
        <f>IF(A19="","",VLOOKUP(A19,Entrants!$B$4:$M$105,12))</f>
        <v>0.008217592592592594</v>
      </c>
      <c r="G19" s="46">
        <f t="shared" si="0"/>
        <v>0.010196759259259258</v>
      </c>
      <c r="H19" s="46"/>
      <c r="I19" s="8">
        <v>15</v>
      </c>
      <c r="J19" s="10" t="s">
        <v>86</v>
      </c>
      <c r="K19" s="9">
        <v>0.018368055555555554</v>
      </c>
      <c r="L19" s="9">
        <v>0.007523148148148148</v>
      </c>
      <c r="M19" s="9">
        <v>0.010844907407407407</v>
      </c>
      <c r="N19" s="9"/>
      <c r="O19" s="9"/>
    </row>
    <row r="20" spans="1:15" ht="15">
      <c r="A20" s="44">
        <v>69</v>
      </c>
      <c r="B20" s="44" t="str">
        <f>IF(A20="","",VLOOKUP(A20,Entrants!$B$4:$D$105,3))</f>
        <v>RR</v>
      </c>
      <c r="C20" s="8">
        <f t="shared" si="1"/>
        <v>16</v>
      </c>
      <c r="D20" s="43" t="str">
        <f>IF(A20="","",VLOOKUP(A20,Entrants!$B$4:$C$105,2))</f>
        <v>Shillinglaw, Richard</v>
      </c>
      <c r="E20" s="46">
        <v>0.018414351851851852</v>
      </c>
      <c r="F20" s="46">
        <f>IF(A20="","",VLOOKUP(A20,Entrants!$B$4:$M$105,12))</f>
        <v>0.005092592592592592</v>
      </c>
      <c r="G20" s="46">
        <f t="shared" si="0"/>
        <v>0.013321759259259259</v>
      </c>
      <c r="H20" s="46"/>
      <c r="I20" s="8">
        <v>16</v>
      </c>
      <c r="J20" s="10" t="s">
        <v>113</v>
      </c>
      <c r="K20" s="9">
        <v>0.018645833333333334</v>
      </c>
      <c r="L20" s="9">
        <v>0.007523148148148148</v>
      </c>
      <c r="M20" s="9">
        <v>0.011122685185185187</v>
      </c>
      <c r="N20" s="9"/>
      <c r="O20" s="9"/>
    </row>
    <row r="21" spans="1:15" ht="15">
      <c r="A21" s="44">
        <v>82</v>
      </c>
      <c r="B21" s="44" t="str">
        <f>IF(A21="","",VLOOKUP(A21,Entrants!$B$4:$D$105,3))</f>
        <v>LL</v>
      </c>
      <c r="C21" s="8">
        <f t="shared" si="1"/>
        <v>17</v>
      </c>
      <c r="D21" s="43" t="str">
        <f>IF(A21="","",VLOOKUP(A21,Entrants!$B$4:$C$105,2))</f>
        <v>Woods, Joseph</v>
      </c>
      <c r="E21" s="46">
        <v>0.018425925925925925</v>
      </c>
      <c r="F21" s="46">
        <f>IF(A21="","",VLOOKUP(A21,Entrants!$B$4:$M$105,12))</f>
        <v>0.007870370370370371</v>
      </c>
      <c r="G21" s="46">
        <f t="shared" si="0"/>
        <v>0.010555555555555554</v>
      </c>
      <c r="H21" s="46"/>
      <c r="I21" s="8">
        <v>17</v>
      </c>
      <c r="J21" s="10" t="s">
        <v>143</v>
      </c>
      <c r="K21" s="9">
        <v>0.01824074074074074</v>
      </c>
      <c r="L21" s="9">
        <v>0.006828703703703704</v>
      </c>
      <c r="M21" s="9">
        <v>0.011412037037037037</v>
      </c>
      <c r="N21" s="9"/>
      <c r="O21" s="9"/>
    </row>
    <row r="22" spans="1:15" ht="15">
      <c r="A22" s="44">
        <v>59</v>
      </c>
      <c r="B22" s="44" t="str">
        <f>IF(A22="","",VLOOKUP(A22,Entrants!$B$4:$D$105,3))</f>
        <v>TB</v>
      </c>
      <c r="C22" s="8">
        <f t="shared" si="1"/>
        <v>18</v>
      </c>
      <c r="D22" s="43" t="str">
        <f>IF(A22="","",VLOOKUP(A22,Entrants!$B$4:$C$105,2))</f>
        <v>Ponton, Mark</v>
      </c>
      <c r="E22" s="46">
        <v>0.0184375</v>
      </c>
      <c r="F22" s="46">
        <f>IF(A22="","",VLOOKUP(A22,Entrants!$B$4:$M$105,12))</f>
        <v>0.006828703703703704</v>
      </c>
      <c r="G22" s="46">
        <f t="shared" si="0"/>
        <v>0.011608796296296294</v>
      </c>
      <c r="H22" s="46"/>
      <c r="I22" s="8">
        <v>18</v>
      </c>
      <c r="J22" s="10" t="s">
        <v>88</v>
      </c>
      <c r="K22" s="9">
        <v>0.01851851851851852</v>
      </c>
      <c r="L22" s="9">
        <v>0.007060185185185184</v>
      </c>
      <c r="M22" s="9">
        <v>0.011458333333333338</v>
      </c>
      <c r="N22" s="9"/>
      <c r="O22" s="9"/>
    </row>
    <row r="23" spans="1:15" ht="15">
      <c r="A23" s="44">
        <v>76</v>
      </c>
      <c r="B23" s="44" t="str">
        <f>IF(A23="","",VLOOKUP(A23,Entrants!$B$4:$D$105,3))</f>
        <v>MP</v>
      </c>
      <c r="C23" s="8">
        <f t="shared" si="1"/>
        <v>19</v>
      </c>
      <c r="D23" s="43" t="str">
        <f>IF(A23="","",VLOOKUP(A23,Entrants!$B$4:$C$105,2))</f>
        <v>Stewart, Graeme</v>
      </c>
      <c r="E23" s="46">
        <v>0.018472222222222223</v>
      </c>
      <c r="F23" s="46">
        <f>IF(A23="","",VLOOKUP(A23,Entrants!$B$4:$M$105,12))</f>
        <v>0.008101851851851851</v>
      </c>
      <c r="G23" s="46">
        <f t="shared" si="0"/>
        <v>0.010370370370370372</v>
      </c>
      <c r="H23" s="46"/>
      <c r="I23" s="8">
        <v>19</v>
      </c>
      <c r="J23" s="10" t="s">
        <v>148</v>
      </c>
      <c r="K23" s="9">
        <v>0.018206018518518517</v>
      </c>
      <c r="L23" s="9">
        <v>0.006712962962962962</v>
      </c>
      <c r="M23" s="9">
        <v>0.011493055555555555</v>
      </c>
      <c r="N23" s="9"/>
      <c r="O23" s="9"/>
    </row>
    <row r="24" spans="1:15" ht="15">
      <c r="A24" s="44">
        <v>1</v>
      </c>
      <c r="B24" s="44" t="str">
        <f>IF(A24="","",VLOOKUP(A24,Entrants!$B$4:$D$105,3))</f>
        <v>MP</v>
      </c>
      <c r="C24" s="8">
        <f t="shared" si="1"/>
        <v>20</v>
      </c>
      <c r="D24" s="43" t="str">
        <f>IF(A24="","",VLOOKUP(A24,Entrants!$B$4:$C$105,2))</f>
        <v>Barkley, Robby</v>
      </c>
      <c r="E24" s="46">
        <v>0.01849537037037037</v>
      </c>
      <c r="F24" s="46">
        <f>IF(A24="","",VLOOKUP(A24,Entrants!$B$4:$M$105,12))</f>
        <v>0.008217592592592594</v>
      </c>
      <c r="G24" s="46">
        <f t="shared" si="0"/>
        <v>0.010277777777777776</v>
      </c>
      <c r="H24" s="46"/>
      <c r="I24" s="8">
        <v>20</v>
      </c>
      <c r="J24" s="10" t="s">
        <v>239</v>
      </c>
      <c r="K24" s="9">
        <v>0.018333333333333333</v>
      </c>
      <c r="L24" s="9">
        <v>0.006828703703703704</v>
      </c>
      <c r="M24" s="9">
        <v>0.011504629629629629</v>
      </c>
      <c r="N24" s="9"/>
      <c r="O24" s="9"/>
    </row>
    <row r="25" spans="1:15" ht="15">
      <c r="A25" s="44">
        <v>6</v>
      </c>
      <c r="B25" s="44" t="str">
        <f>IF(A25="","",VLOOKUP(A25,Entrants!$B$4:$D$105,3))</f>
        <v>AD</v>
      </c>
      <c r="C25" s="8">
        <f t="shared" si="1"/>
        <v>21</v>
      </c>
      <c r="D25" s="43" t="str">
        <f>IF(A25="","",VLOOKUP(A25,Entrants!$B$4:$C$105,2))</f>
        <v>Bradley, Dave</v>
      </c>
      <c r="E25" s="46">
        <v>0.01851851851851852</v>
      </c>
      <c r="F25" s="46">
        <f>IF(A25="","",VLOOKUP(A25,Entrants!$B$4:$M$105,12))</f>
        <v>0.007060185185185184</v>
      </c>
      <c r="G25" s="46">
        <f t="shared" si="0"/>
        <v>0.011458333333333338</v>
      </c>
      <c r="H25" s="46"/>
      <c r="I25" s="8">
        <v>21</v>
      </c>
      <c r="J25" s="10" t="s">
        <v>134</v>
      </c>
      <c r="K25" s="9">
        <v>0.0184375</v>
      </c>
      <c r="L25" s="9">
        <v>0.006828703703703704</v>
      </c>
      <c r="M25" s="9">
        <v>0.011608796296296294</v>
      </c>
      <c r="N25" s="9"/>
      <c r="O25" s="9"/>
    </row>
    <row r="26" spans="1:15" ht="15">
      <c r="A26" s="44">
        <v>58</v>
      </c>
      <c r="B26" s="44" t="str">
        <f>IF(A26="","",VLOOKUP(A26,Entrants!$B$4:$D$105,3))</f>
        <v>F2F</v>
      </c>
      <c r="C26" s="8">
        <f t="shared" si="1"/>
        <v>22</v>
      </c>
      <c r="D26" s="43" t="str">
        <f>IF(A26="","",VLOOKUP(A26,Entrants!$B$4:$C$105,2))</f>
        <v>Orange, Joey</v>
      </c>
      <c r="E26" s="46">
        <v>0.01855324074074074</v>
      </c>
      <c r="F26" s="46">
        <f>IF(A26="","",VLOOKUP(A26,Entrants!$B$4:$M$105,12))</f>
        <v>0.007754629629629629</v>
      </c>
      <c r="G26" s="46">
        <f t="shared" si="0"/>
        <v>0.010798611111111113</v>
      </c>
      <c r="H26" s="46"/>
      <c r="I26" s="8">
        <v>22</v>
      </c>
      <c r="J26" s="10" t="s">
        <v>106</v>
      </c>
      <c r="K26" s="9">
        <v>0.019050925925925926</v>
      </c>
      <c r="L26" s="9">
        <v>0.007407407407407407</v>
      </c>
      <c r="M26" s="9">
        <v>0.011643518518518518</v>
      </c>
      <c r="N26" s="9"/>
      <c r="O26" s="9"/>
    </row>
    <row r="27" spans="1:15" ht="15">
      <c r="A27" s="44">
        <v>64</v>
      </c>
      <c r="B27" s="44" t="str">
        <f>IF(A27="","",VLOOKUP(A27,Entrants!$B$4:$D$105,3))</f>
        <v>AD</v>
      </c>
      <c r="C27" s="8">
        <f t="shared" si="1"/>
        <v>23</v>
      </c>
      <c r="D27" s="43" t="str">
        <f>IF(A27="","",VLOOKUP(A27,Entrants!$B$4:$C$105,2))</f>
        <v>Robinson, Adam</v>
      </c>
      <c r="E27" s="46">
        <v>0.01855324074074074</v>
      </c>
      <c r="F27" s="46">
        <f>IF(A27="","",VLOOKUP(A27,Entrants!$B$4:$M$105,12))</f>
        <v>0.007986111111111112</v>
      </c>
      <c r="G27" s="46">
        <f t="shared" si="0"/>
        <v>0.01056712962962963</v>
      </c>
      <c r="H27" s="46"/>
      <c r="I27" s="8">
        <v>23</v>
      </c>
      <c r="J27" s="10" t="s">
        <v>109</v>
      </c>
      <c r="K27" s="9">
        <v>0.018622685185185183</v>
      </c>
      <c r="L27" s="9">
        <v>0.006944444444444444</v>
      </c>
      <c r="M27" s="9">
        <v>0.011678240740740739</v>
      </c>
      <c r="N27" s="9"/>
      <c r="O27" s="9"/>
    </row>
    <row r="28" spans="1:15" ht="15">
      <c r="A28" s="44">
        <v>9</v>
      </c>
      <c r="B28" s="44" t="str">
        <f>IF(A28="","",VLOOKUP(A28,Entrants!$B$4:$D$105,3))</f>
        <v>F2F</v>
      </c>
      <c r="C28" s="8">
        <f t="shared" si="1"/>
        <v>24</v>
      </c>
      <c r="D28" s="43" t="str">
        <f>IF(A28="","",VLOOKUP(A28,Entrants!$B$4:$C$105,2))</f>
        <v>Calverley, Claire</v>
      </c>
      <c r="E28" s="46">
        <v>0.018564814814814815</v>
      </c>
      <c r="F28" s="46">
        <f>IF(A28="","",VLOOKUP(A28,Entrants!$B$4:$M$105,12))</f>
        <v>0.005555555555555556</v>
      </c>
      <c r="G28" s="46">
        <f t="shared" si="0"/>
        <v>0.013009259259259259</v>
      </c>
      <c r="H28" s="46"/>
      <c r="I28" s="8">
        <v>24</v>
      </c>
      <c r="J28" s="10" t="s">
        <v>129</v>
      </c>
      <c r="K28" s="9">
        <v>0.01871527777777778</v>
      </c>
      <c r="L28" s="9">
        <v>0.00636574074074074</v>
      </c>
      <c r="M28" s="9">
        <v>0.012349537037037037</v>
      </c>
      <c r="N28" s="9"/>
      <c r="O28" s="9"/>
    </row>
    <row r="29" spans="1:15" ht="15">
      <c r="A29" s="44">
        <v>83</v>
      </c>
      <c r="B29" s="44" t="str">
        <f>IF(A29="","",VLOOKUP(A29,Entrants!$B$4:$D$105,3))</f>
        <v>HT</v>
      </c>
      <c r="C29" s="8">
        <f t="shared" si="1"/>
        <v>25</v>
      </c>
      <c r="D29" s="43" t="str">
        <f>IF(A29="","",VLOOKUP(A29,Entrants!$B$4:$C$105,2))</f>
        <v>Young, Cath</v>
      </c>
      <c r="E29" s="46">
        <v>0.018564814814814815</v>
      </c>
      <c r="F29" s="46">
        <f>IF(A29="","",VLOOKUP(A29,Entrants!$B$4:$M$105,12))</f>
        <v>0.006018518518518518</v>
      </c>
      <c r="G29" s="46">
        <f t="shared" si="0"/>
        <v>0.012546296296296298</v>
      </c>
      <c r="H29" s="46"/>
      <c r="I29" s="8">
        <v>25</v>
      </c>
      <c r="J29" s="10" t="s">
        <v>153</v>
      </c>
      <c r="K29" s="9">
        <v>0.018564814814814815</v>
      </c>
      <c r="L29" s="9">
        <v>0.006018518518518518</v>
      </c>
      <c r="M29" s="9">
        <v>0.012546296296296298</v>
      </c>
      <c r="N29" s="9"/>
      <c r="O29" s="9"/>
    </row>
    <row r="30" spans="1:15" ht="15">
      <c r="A30" s="44">
        <v>68</v>
      </c>
      <c r="B30" s="44" t="str">
        <f>IF(A30="","",VLOOKUP(A30,Entrants!$B$4:$D$105,3))</f>
        <v>F2F</v>
      </c>
      <c r="C30" s="8">
        <f t="shared" si="1"/>
        <v>26</v>
      </c>
      <c r="D30" s="43" t="str">
        <f>IF(A30="","",VLOOKUP(A30,Entrants!$B$4:$C$105,2))</f>
        <v>Sheffer, Chris</v>
      </c>
      <c r="E30" s="46">
        <v>0.01857638888888889</v>
      </c>
      <c r="F30" s="46">
        <f>IF(A30="","",VLOOKUP(A30,Entrants!$B$4:$M$105,12))</f>
        <v>0.008101851851851851</v>
      </c>
      <c r="G30" s="46">
        <f t="shared" si="0"/>
        <v>0.010474537037037037</v>
      </c>
      <c r="H30" s="46"/>
      <c r="I30" s="8">
        <v>26</v>
      </c>
      <c r="J30" s="10" t="s">
        <v>97</v>
      </c>
      <c r="K30" s="9">
        <v>0.01826388888888889</v>
      </c>
      <c r="L30" s="9">
        <v>0.005555555555555556</v>
      </c>
      <c r="M30" s="9">
        <v>0.012708333333333332</v>
      </c>
      <c r="N30" s="9"/>
      <c r="O30" s="9"/>
    </row>
    <row r="31" spans="1:15" ht="15">
      <c r="A31" s="44">
        <v>74</v>
      </c>
      <c r="B31" s="44" t="str">
        <f>IF(A31="","",VLOOKUP(A31,Entrants!$B$4:$D$105,3))</f>
        <v>AD</v>
      </c>
      <c r="C31" s="8">
        <f t="shared" si="1"/>
        <v>27</v>
      </c>
      <c r="D31" s="43" t="str">
        <f>IF(A31="","",VLOOKUP(A31,Entrants!$B$4:$C$105,2))</f>
        <v>Smith, Dale</v>
      </c>
      <c r="E31" s="46">
        <v>0.018599537037037036</v>
      </c>
      <c r="F31" s="46">
        <f>IF(A31="","",VLOOKUP(A31,Entrants!$B$4:$M$105,12))</f>
        <v>0.008333333333333333</v>
      </c>
      <c r="G31" s="46">
        <f t="shared" si="0"/>
        <v>0.010266203703703703</v>
      </c>
      <c r="H31" s="46"/>
      <c r="I31" s="8">
        <v>27</v>
      </c>
      <c r="J31" s="10" t="s">
        <v>90</v>
      </c>
      <c r="K31" s="9">
        <v>0.018935185185185183</v>
      </c>
      <c r="L31" s="9">
        <v>0.006018518518518518</v>
      </c>
      <c r="M31" s="9">
        <v>0.012916666666666667</v>
      </c>
      <c r="N31" s="9"/>
      <c r="O31" s="9"/>
    </row>
    <row r="32" spans="1:15" ht="15">
      <c r="A32" s="44">
        <v>32</v>
      </c>
      <c r="B32" s="44" t="str">
        <f>IF(A32="","",VLOOKUP(A32,Entrants!$B$4:$D$105,3))</f>
        <v>CA</v>
      </c>
      <c r="C32" s="8">
        <f t="shared" si="1"/>
        <v>28</v>
      </c>
      <c r="D32" s="43" t="str">
        <f>IF(A32="","",VLOOKUP(A32,Entrants!$B$4:$C$105,2))</f>
        <v>Grieves, Andrew</v>
      </c>
      <c r="E32" s="46">
        <v>0.018622685185185183</v>
      </c>
      <c r="F32" s="46">
        <f>IF(A32="","",VLOOKUP(A32,Entrants!$B$4:$M$105,12))</f>
        <v>0.006944444444444444</v>
      </c>
      <c r="G32" s="46">
        <f t="shared" si="0"/>
        <v>0.011678240740740739</v>
      </c>
      <c r="H32" s="46"/>
      <c r="I32" s="8">
        <v>28</v>
      </c>
      <c r="J32" s="10" t="s">
        <v>161</v>
      </c>
      <c r="K32" s="9">
        <v>0.018564814814814815</v>
      </c>
      <c r="L32" s="9">
        <v>0.005555555555555556</v>
      </c>
      <c r="M32" s="9">
        <v>0.013009259259259259</v>
      </c>
      <c r="N32" s="9"/>
      <c r="O32" s="9"/>
    </row>
    <row r="33" spans="1:15" ht="15">
      <c r="A33" s="44">
        <v>57</v>
      </c>
      <c r="B33" s="44" t="str">
        <f>IF(A33="","",VLOOKUP(A33,Entrants!$B$4:$D$105,3))</f>
        <v>AD</v>
      </c>
      <c r="C33" s="8">
        <f t="shared" si="1"/>
        <v>29</v>
      </c>
      <c r="D33" s="43" t="str">
        <f>IF(A33="","",VLOOKUP(A33,Entrants!$B$4:$C$105,2))</f>
        <v>Nutt, Judith</v>
      </c>
      <c r="E33" s="46">
        <v>0.018634259259259257</v>
      </c>
      <c r="F33" s="46">
        <f>IF(A33="","",VLOOKUP(A33,Entrants!$B$4:$M$105,12))</f>
        <v>0.008101851851851851</v>
      </c>
      <c r="G33" s="46">
        <f t="shared" si="0"/>
        <v>0.010532407407407405</v>
      </c>
      <c r="H33" s="46"/>
      <c r="I33" s="8">
        <v>29</v>
      </c>
      <c r="J33" s="10" t="s">
        <v>116</v>
      </c>
      <c r="K33" s="9">
        <v>0.018148148148148146</v>
      </c>
      <c r="L33" s="9">
        <v>0.005092592592592592</v>
      </c>
      <c r="M33" s="9">
        <v>0.013055555555555553</v>
      </c>
      <c r="N33" s="9"/>
      <c r="O33" s="9"/>
    </row>
    <row r="34" spans="1:15" ht="15">
      <c r="A34" s="44">
        <v>36</v>
      </c>
      <c r="B34" s="44">
        <f>IF(A34="","",VLOOKUP(A34,Entrants!$B$4:$D$105,3))</f>
        <v>0</v>
      </c>
      <c r="C34" s="8">
        <f t="shared" si="1"/>
        <v>30</v>
      </c>
      <c r="D34" s="43" t="str">
        <f>IF(A34="","",VLOOKUP(A34,Entrants!$B$4:$C$105,2))</f>
        <v>Herron, Leanne</v>
      </c>
      <c r="E34" s="46">
        <v>0.018645833333333334</v>
      </c>
      <c r="F34" s="46">
        <f>IF(A34="","",VLOOKUP(A34,Entrants!$B$4:$M$105,12))</f>
        <v>0.007523148148148148</v>
      </c>
      <c r="G34" s="46">
        <f t="shared" si="0"/>
        <v>0.011122685185185187</v>
      </c>
      <c r="H34" s="46"/>
      <c r="I34" s="8">
        <v>30</v>
      </c>
      <c r="J34" s="10" t="s">
        <v>128</v>
      </c>
      <c r="K34" s="9">
        <v>0.018275462962962962</v>
      </c>
      <c r="L34" s="9">
        <v>0.005208333333333333</v>
      </c>
      <c r="M34" s="9">
        <v>0.01306712962962963</v>
      </c>
      <c r="N34" s="9"/>
      <c r="O34" s="9"/>
    </row>
    <row r="35" spans="1:15" ht="15">
      <c r="A35" s="44">
        <v>72</v>
      </c>
      <c r="B35" s="44" t="str">
        <f>IF(A35="","",VLOOKUP(A35,Entrants!$B$4:$D$105,3))</f>
        <v>TB</v>
      </c>
      <c r="C35" s="8">
        <f t="shared" si="1"/>
        <v>31</v>
      </c>
      <c r="D35" s="43" t="str">
        <f>IF(A35="","",VLOOKUP(A35,Entrants!$B$4:$C$105,2))</f>
        <v>Singleton, Karen</v>
      </c>
      <c r="E35" s="46">
        <v>0.01866898148148148</v>
      </c>
      <c r="F35" s="46">
        <f>IF(A35="","",VLOOKUP(A35,Entrants!$B$4:$M$105,12))</f>
        <v>0.005439814814814815</v>
      </c>
      <c r="G35" s="46">
        <f t="shared" si="0"/>
        <v>0.013229166666666667</v>
      </c>
      <c r="H35" s="46"/>
      <c r="I35" s="8">
        <v>31</v>
      </c>
      <c r="J35" s="10" t="s">
        <v>163</v>
      </c>
      <c r="K35" s="9">
        <v>0.01866898148148148</v>
      </c>
      <c r="L35" s="9">
        <v>0.005439814814814815</v>
      </c>
      <c r="M35" s="9">
        <v>0.013229166666666667</v>
      </c>
      <c r="N35" s="9"/>
      <c r="O35" s="9"/>
    </row>
    <row r="36" spans="1:15" ht="15">
      <c r="A36" s="44">
        <v>53</v>
      </c>
      <c r="B36" s="44" t="str">
        <f>IF(A36="","",VLOOKUP(A36,Entrants!$B$4:$D$105,3))</f>
        <v>MM</v>
      </c>
      <c r="C36" s="8">
        <f t="shared" si="1"/>
        <v>32</v>
      </c>
      <c r="D36" s="43" t="str">
        <f>IF(A36="","",VLOOKUP(A36,Entrants!$B$4:$C$105,2))</f>
        <v>McCabe, Terry</v>
      </c>
      <c r="E36" s="46">
        <v>0.01871527777777778</v>
      </c>
      <c r="F36" s="46">
        <f>IF(A36="","",VLOOKUP(A36,Entrants!$B$4:$M$105,12))</f>
        <v>0.00636574074074074</v>
      </c>
      <c r="G36" s="46">
        <f t="shared" si="0"/>
        <v>0.012349537037037037</v>
      </c>
      <c r="H36" s="46"/>
      <c r="I36" s="8">
        <v>32</v>
      </c>
      <c r="J36" s="10" t="s">
        <v>141</v>
      </c>
      <c r="K36" s="9">
        <v>0.018414351851851852</v>
      </c>
      <c r="L36" s="9">
        <v>0.005092592592592592</v>
      </c>
      <c r="M36" s="9">
        <v>0.013321759259259259</v>
      </c>
      <c r="N36" s="9"/>
      <c r="O36" s="9"/>
    </row>
    <row r="37" spans="1:15" ht="15">
      <c r="A37" s="44">
        <v>61</v>
      </c>
      <c r="B37" s="44" t="str">
        <f>IF(A37="","",VLOOKUP(A37,Entrants!$B$4:$D$105,3))</f>
        <v>MP</v>
      </c>
      <c r="C37" s="8">
        <f t="shared" si="1"/>
        <v>33</v>
      </c>
      <c r="D37" s="43" t="str">
        <f>IF(A37="","",VLOOKUP(A37,Entrants!$B$4:$C$105,2))</f>
        <v>Rawlinson, Louise</v>
      </c>
      <c r="E37" s="46">
        <v>0.01871527777777778</v>
      </c>
      <c r="F37" s="46">
        <f>IF(A37="","",VLOOKUP(A37,Entrants!$B$4:$M$105,12))</f>
        <v>0.004976851851851852</v>
      </c>
      <c r="G37" s="46">
        <f t="shared" si="0"/>
        <v>0.013738425925925926</v>
      </c>
      <c r="H37" s="46"/>
      <c r="I37" s="8">
        <v>33</v>
      </c>
      <c r="J37" s="10" t="s">
        <v>103</v>
      </c>
      <c r="K37" s="9">
        <v>0.019444444444444445</v>
      </c>
      <c r="L37" s="9">
        <v>0.006018518518518518</v>
      </c>
      <c r="M37" s="9">
        <v>0.013425925925925928</v>
      </c>
      <c r="N37" s="9"/>
      <c r="O37" s="9"/>
    </row>
    <row r="38" spans="1:15" ht="15">
      <c r="A38" s="44">
        <v>84</v>
      </c>
      <c r="B38" s="44" t="str">
        <f>IF(A38="","",VLOOKUP(A38,Entrants!$B$4:$D$105,3))</f>
        <v>HT</v>
      </c>
      <c r="C38" s="8">
        <f t="shared" si="1"/>
        <v>34</v>
      </c>
      <c r="D38" s="43" t="str">
        <f>IF(A38="","",VLOOKUP(A38,Entrants!$B$4:$C$105,2))</f>
        <v>Young, James</v>
      </c>
      <c r="E38" s="46">
        <v>0.018784722222222223</v>
      </c>
      <c r="F38" s="46">
        <f>IF(A38="","",VLOOKUP(A38,Entrants!$B$4:$M$105,12))</f>
        <v>0.008680555555555556</v>
      </c>
      <c r="G38" s="46">
        <f t="shared" si="0"/>
        <v>0.010104166666666668</v>
      </c>
      <c r="H38" s="46"/>
      <c r="I38" s="8">
        <v>34</v>
      </c>
      <c r="J38" s="10" t="s">
        <v>124</v>
      </c>
      <c r="K38" s="9">
        <v>0.01840277777777778</v>
      </c>
      <c r="L38" s="9">
        <v>0.004861111111111111</v>
      </c>
      <c r="M38" s="9">
        <v>0.013541666666666667</v>
      </c>
      <c r="N38" s="9"/>
      <c r="O38" s="9"/>
    </row>
    <row r="39" spans="1:15" ht="15">
      <c r="A39" s="44">
        <v>77</v>
      </c>
      <c r="B39" s="44" t="str">
        <f>IF(A39="","",VLOOKUP(A39,Entrants!$B$4:$D$105,3))</f>
        <v>LL</v>
      </c>
      <c r="C39" s="8">
        <f t="shared" si="1"/>
        <v>35</v>
      </c>
      <c r="D39" s="43" t="str">
        <f>IF(A39="","",VLOOKUP(A39,Entrants!$B$4:$C$105,2))</f>
        <v>Storey, Calum</v>
      </c>
      <c r="E39" s="46">
        <v>0.018912037037037036</v>
      </c>
      <c r="F39" s="46">
        <f>IF(A39="","",VLOOKUP(A39,Entrants!$B$4:$M$105,12))</f>
        <v>0.008101851851851851</v>
      </c>
      <c r="G39" s="46">
        <f t="shared" si="0"/>
        <v>0.010810185185185185</v>
      </c>
      <c r="H39" s="46"/>
      <c r="I39" s="8">
        <v>35</v>
      </c>
      <c r="J39" s="10" t="s">
        <v>136</v>
      </c>
      <c r="K39" s="9">
        <v>0.01871527777777778</v>
      </c>
      <c r="L39" s="9">
        <v>0.004976851851851852</v>
      </c>
      <c r="M39" s="9">
        <v>0.013738425925925926</v>
      </c>
      <c r="N39" s="9"/>
      <c r="O39" s="9"/>
    </row>
    <row r="40" spans="1:15" ht="15">
      <c r="A40" s="44">
        <v>8</v>
      </c>
      <c r="B40" s="44" t="str">
        <f>IF(A40="","",VLOOKUP(A40,Entrants!$B$4:$D$105,3))</f>
        <v>HT</v>
      </c>
      <c r="C40" s="8">
        <f t="shared" si="1"/>
        <v>36</v>
      </c>
      <c r="D40" s="43" t="str">
        <f>IF(A40="","",VLOOKUP(A40,Entrants!$B$4:$C$105,2))</f>
        <v>Bruce, Helen</v>
      </c>
      <c r="E40" s="46">
        <v>0.018935185185185183</v>
      </c>
      <c r="F40" s="46">
        <f>IF(A40="","",VLOOKUP(A40,Entrants!$B$4:$M$105,12))</f>
        <v>0.006018518518518518</v>
      </c>
      <c r="G40" s="46">
        <f t="shared" si="0"/>
        <v>0.012916666666666667</v>
      </c>
      <c r="H40" s="46"/>
      <c r="I40" s="8">
        <v>36</v>
      </c>
      <c r="J40" s="10" t="s">
        <v>122</v>
      </c>
      <c r="K40" s="9">
        <v>0.020023148148148148</v>
      </c>
      <c r="L40" s="9">
        <v>0.0061342592592592594</v>
      </c>
      <c r="M40" s="9">
        <v>0.013888888888888888</v>
      </c>
      <c r="N40" s="9"/>
      <c r="O40" s="9"/>
    </row>
    <row r="41" spans="1:15" ht="15">
      <c r="A41" s="44">
        <v>29</v>
      </c>
      <c r="B41" s="44">
        <f>IF(A41="","",VLOOKUP(A41,Entrants!$B$4:$D$105,3))</f>
        <v>0</v>
      </c>
      <c r="C41" s="8">
        <f t="shared" si="1"/>
        <v>37</v>
      </c>
      <c r="D41" s="43" t="str">
        <f>IF(A41="","",VLOOKUP(A41,Entrants!$B$4:$C$105,2))</f>
        <v>Gaughan, Martin</v>
      </c>
      <c r="E41" s="46">
        <v>0.019050925925925926</v>
      </c>
      <c r="F41" s="46">
        <f>IF(A41="","",VLOOKUP(A41,Entrants!$B$4:$M$105,12))</f>
        <v>0.007407407407407407</v>
      </c>
      <c r="G41" s="46">
        <f t="shared" si="0"/>
        <v>0.011643518518518518</v>
      </c>
      <c r="H41" s="46"/>
      <c r="I41" s="8">
        <v>37</v>
      </c>
      <c r="J41" s="10" t="s">
        <v>112</v>
      </c>
      <c r="K41" s="9">
        <v>0.017974537037037035</v>
      </c>
      <c r="L41" s="9">
        <v>0.0032407407407407406</v>
      </c>
      <c r="M41" s="9">
        <v>0.014733796296296295</v>
      </c>
      <c r="N41" s="9"/>
      <c r="O41" s="9"/>
    </row>
    <row r="42" spans="1:15" ht="15">
      <c r="A42" s="44">
        <v>16</v>
      </c>
      <c r="B42" s="44" t="str">
        <f>IF(A42="","",VLOOKUP(A42,Entrants!$B$4:$D$105,3))</f>
        <v>RD</v>
      </c>
      <c r="C42" s="8">
        <f t="shared" si="1"/>
        <v>38</v>
      </c>
      <c r="D42" s="43" t="str">
        <f>IF(A42="","",VLOOKUP(A42,Entrants!$B$4:$C$105,2))</f>
        <v>Craddock, Ann</v>
      </c>
      <c r="E42" s="46">
        <v>0.01931712962962963</v>
      </c>
      <c r="F42" s="46">
        <f>IF(A42="","",VLOOKUP(A42,Entrants!$B$4:$M$105,12))</f>
        <v>0.003587962962962963</v>
      </c>
      <c r="G42" s="46">
        <f t="shared" si="0"/>
        <v>0.015729166666666666</v>
      </c>
      <c r="H42" s="46"/>
      <c r="I42" s="8">
        <v>38</v>
      </c>
      <c r="J42" s="10" t="s">
        <v>85</v>
      </c>
      <c r="K42" s="9">
        <v>0.020694444444444446</v>
      </c>
      <c r="L42" s="9">
        <v>0.005787037037037038</v>
      </c>
      <c r="M42" s="9">
        <v>0.014907407407407407</v>
      </c>
      <c r="N42" s="9"/>
      <c r="O42" s="9"/>
    </row>
    <row r="43" spans="1:15" ht="15">
      <c r="A43" s="44">
        <v>26</v>
      </c>
      <c r="B43" s="44" t="str">
        <f>IF(A43="","",VLOOKUP(A43,Entrants!$B$4:$D$105,3))</f>
        <v>MP</v>
      </c>
      <c r="C43" s="8">
        <f t="shared" si="1"/>
        <v>39</v>
      </c>
      <c r="D43" s="43" t="str">
        <f>IF(A43="","",VLOOKUP(A43,Entrants!$B$4:$C$105,2))</f>
        <v>Freeman, Kevin</v>
      </c>
      <c r="E43" s="46">
        <v>0.019444444444444445</v>
      </c>
      <c r="F43" s="46">
        <f>IF(A43="","",VLOOKUP(A43,Entrants!$B$4:$M$105,12))</f>
        <v>0.006018518518518518</v>
      </c>
      <c r="G43" s="46">
        <f t="shared" si="0"/>
        <v>0.013425925925925928</v>
      </c>
      <c r="H43" s="46"/>
      <c r="I43" s="8">
        <v>39</v>
      </c>
      <c r="J43" s="10" t="s">
        <v>120</v>
      </c>
      <c r="K43" s="9">
        <v>0.018206018518518517</v>
      </c>
      <c r="L43" s="9">
        <v>0.002777777777777778</v>
      </c>
      <c r="M43" s="9">
        <v>0.015428240740740739</v>
      </c>
      <c r="N43" s="9"/>
      <c r="O43" s="9"/>
    </row>
    <row r="44" spans="1:15" ht="15">
      <c r="A44" s="44">
        <v>49</v>
      </c>
      <c r="B44" s="44" t="str">
        <f>IF(A44="","",VLOOKUP(A44,Entrants!$B$4:$D$105,3))</f>
        <v>MM</v>
      </c>
      <c r="C44" s="8">
        <f t="shared" si="1"/>
        <v>40</v>
      </c>
      <c r="D44" s="43" t="str">
        <f>IF(A44="","",VLOOKUP(A44,Entrants!$B$4:$C$105,2))</f>
        <v>Lowes, Alison</v>
      </c>
      <c r="E44" s="46">
        <v>0.019618055555555555</v>
      </c>
      <c r="F44" s="46">
        <f>IF(A44="","",VLOOKUP(A44,Entrants!$B$4:$M$105,12))</f>
        <v>0.003472222222222222</v>
      </c>
      <c r="G44" s="46">
        <f t="shared" si="0"/>
        <v>0.01614583333333333</v>
      </c>
      <c r="H44" s="46"/>
      <c r="I44" s="8">
        <v>40</v>
      </c>
      <c r="J44" s="10" t="s">
        <v>96</v>
      </c>
      <c r="K44" s="9">
        <v>0.01931712962962963</v>
      </c>
      <c r="L44" s="9">
        <v>0.003587962962962963</v>
      </c>
      <c r="M44" s="9">
        <v>0.015729166666666666</v>
      </c>
      <c r="N44" s="9"/>
      <c r="O44" s="9"/>
    </row>
    <row r="45" spans="1:15" ht="15">
      <c r="A45" s="44">
        <v>75</v>
      </c>
      <c r="B45" s="44" t="str">
        <f>IF(A45="","",VLOOKUP(A45,Entrants!$B$4:$D$105,3))</f>
        <v>MP</v>
      </c>
      <c r="C45" s="8">
        <f t="shared" si="1"/>
        <v>41</v>
      </c>
      <c r="D45" s="43" t="str">
        <f>IF(A45="","",VLOOKUP(A45,Entrants!$B$4:$C$105,2))</f>
        <v>Stewart, Claire</v>
      </c>
      <c r="E45" s="46">
        <v>0.01962962962962963</v>
      </c>
      <c r="F45" s="46">
        <f>IF(A45="","",VLOOKUP(A45,Entrants!$B$4:$M$105,12))</f>
        <v>0.0032407407407407406</v>
      </c>
      <c r="G45" s="46">
        <f t="shared" si="0"/>
        <v>0.016388888888888887</v>
      </c>
      <c r="H45" s="46"/>
      <c r="I45" s="8">
        <v>41</v>
      </c>
      <c r="J45" s="10" t="s">
        <v>164</v>
      </c>
      <c r="K45" s="9">
        <v>0.018287037037037036</v>
      </c>
      <c r="L45" s="9">
        <v>0.0024305555555555556</v>
      </c>
      <c r="M45" s="9">
        <v>0.01585648148148148</v>
      </c>
      <c r="N45" s="9"/>
      <c r="O45" s="9"/>
    </row>
    <row r="46" spans="1:15" ht="15">
      <c r="A46" s="44">
        <v>46</v>
      </c>
      <c r="B46" s="44" t="str">
        <f>IF(A46="","",VLOOKUP(A46,Entrants!$B$4:$D$105,3))</f>
        <v>CA</v>
      </c>
      <c r="C46" s="8">
        <f t="shared" si="1"/>
        <v>42</v>
      </c>
      <c r="D46" s="43" t="str">
        <f>IF(A46="","",VLOOKUP(A46,Entrants!$B$4:$C$105,2))</f>
        <v>Lemin, Julie</v>
      </c>
      <c r="E46" s="46">
        <v>0.020023148148148148</v>
      </c>
      <c r="F46" s="46">
        <f>IF(A46="","",VLOOKUP(A46,Entrants!$B$4:$M$105,12))</f>
        <v>0.0061342592592592594</v>
      </c>
      <c r="G46" s="46">
        <f t="shared" si="0"/>
        <v>0.013888888888888888</v>
      </c>
      <c r="H46" s="46"/>
      <c r="I46" s="8">
        <v>42</v>
      </c>
      <c r="J46" s="10" t="s">
        <v>125</v>
      </c>
      <c r="K46" s="9">
        <v>0.019618055555555555</v>
      </c>
      <c r="L46" s="9">
        <v>0.003472222222222222</v>
      </c>
      <c r="M46" s="9">
        <v>0.01614583333333333</v>
      </c>
      <c r="N46" s="9"/>
      <c r="O46" s="9"/>
    </row>
    <row r="47" spans="1:15" ht="15">
      <c r="A47" s="44">
        <v>2</v>
      </c>
      <c r="B47" s="44" t="str">
        <f>IF(A47="","",VLOOKUP(A47,Entrants!$B$4:$D$105,3))</f>
        <v>RD</v>
      </c>
      <c r="C47" s="8">
        <f t="shared" si="1"/>
        <v>43</v>
      </c>
      <c r="D47" s="43" t="str">
        <f>IF(A47="","",VLOOKUP(A47,Entrants!$B$4:$C$105,2))</f>
        <v>Barrass, Heather</v>
      </c>
      <c r="E47" s="46">
        <v>0.020694444444444446</v>
      </c>
      <c r="F47" s="46">
        <f>IF(A47="","",VLOOKUP(A47,Entrants!$B$4:$M$105,12))</f>
        <v>0.005787037037037038</v>
      </c>
      <c r="G47" s="46">
        <f t="shared" si="0"/>
        <v>0.014907407407407407</v>
      </c>
      <c r="H47" s="46"/>
      <c r="I47" s="8">
        <v>43</v>
      </c>
      <c r="J47" s="10" t="s">
        <v>177</v>
      </c>
      <c r="K47" s="9">
        <v>0.01962962962962963</v>
      </c>
      <c r="L47" s="9">
        <v>0.0032407407407407406</v>
      </c>
      <c r="M47" s="9">
        <v>0.016388888888888887</v>
      </c>
      <c r="N47" s="9"/>
      <c r="O47" s="9"/>
    </row>
    <row r="48" spans="1:15" ht="15">
      <c r="A48" s="44">
        <v>3</v>
      </c>
      <c r="B48" s="44" t="str">
        <f>IF(A48="","",VLOOKUP(A48,Entrants!$B$4:$D$105,3))</f>
        <v>GT</v>
      </c>
      <c r="C48" s="8">
        <f t="shared" si="1"/>
        <v>44</v>
      </c>
      <c r="D48" s="43" t="str">
        <f>IF(A48="","",VLOOKUP(A48,Entrants!$B$4:$C$105,2))</f>
        <v>Bassett, George</v>
      </c>
      <c r="E48" s="46">
        <v>0.021782407407407407</v>
      </c>
      <c r="F48" s="46">
        <f>IF(A48="","",VLOOKUP(A48,Entrants!$B$4:$M$105,12))</f>
        <v>0.004976851851851852</v>
      </c>
      <c r="G48" s="46">
        <f t="shared" si="0"/>
        <v>0.016805555555555553</v>
      </c>
      <c r="H48" s="46"/>
      <c r="I48" s="8">
        <v>44</v>
      </c>
      <c r="J48" s="10" t="s">
        <v>155</v>
      </c>
      <c r="K48" s="9">
        <v>0.021782407407407407</v>
      </c>
      <c r="L48" s="9">
        <v>0.004976851851851852</v>
      </c>
      <c r="M48" s="9">
        <v>0.016805555555555553</v>
      </c>
      <c r="N48" s="9"/>
      <c r="O48" s="9"/>
    </row>
    <row r="49" spans="1:15" ht="15">
      <c r="A49" s="44"/>
      <c r="B49" s="44">
        <f>IF(A49="","",VLOOKUP(A49,Entrants!$B$4:$D$105,3))</f>
      </c>
      <c r="C49" s="8">
        <f t="shared" si="1"/>
        <v>45</v>
      </c>
      <c r="D49" s="43">
        <f>IF(A49="","",VLOOKUP(A49,Entrants!$B$4:$C$105,2))</f>
      </c>
      <c r="E49" s="46"/>
      <c r="F49" s="46">
        <f>IF(A49="","",VLOOKUP(A49,Entrants!$B$4:$M$105,12))</f>
      </c>
      <c r="G49" s="46">
        <f t="shared" si="0"/>
      </c>
      <c r="H49" s="46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9"/>
      <c r="O49" s="9"/>
    </row>
    <row r="50" spans="1:15" ht="15">
      <c r="A50" s="44"/>
      <c r="B50" s="44">
        <f>IF(A50="","",VLOOKUP(A50,Entrants!$B$4:$D$105,3))</f>
      </c>
      <c r="C50" s="8">
        <f t="shared" si="1"/>
        <v>46</v>
      </c>
      <c r="D50" s="43">
        <f>IF(A50="","",VLOOKUP(A50,Entrants!$B$4:$C$105,2))</f>
      </c>
      <c r="E50" s="46"/>
      <c r="F50" s="46">
        <f>IF(A50="","",VLOOKUP(A50,Entrants!$B$4:$M$105,12))</f>
      </c>
      <c r="G50" s="46">
        <f t="shared" si="0"/>
      </c>
      <c r="H50" s="46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44"/>
      <c r="B51" s="44">
        <f>IF(A51="","",VLOOKUP(A51,Entrants!$B$4:$D$105,3))</f>
      </c>
      <c r="C51" s="8">
        <f t="shared" si="1"/>
        <v>47</v>
      </c>
      <c r="D51" s="43">
        <f>IF(A51="","",VLOOKUP(A51,Entrants!$B$4:$C$105,2))</f>
      </c>
      <c r="E51" s="46"/>
      <c r="F51" s="46">
        <f>IF(A51="","",VLOOKUP(A51,Entrants!$B$4:$M$105,12))</f>
      </c>
      <c r="G51" s="46">
        <f t="shared" si="0"/>
      </c>
      <c r="H51" s="46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44"/>
      <c r="B52" s="44">
        <f>IF(A52="","",VLOOKUP(A52,Entrants!$B$4:$D$105,3))</f>
      </c>
      <c r="C52" s="8">
        <f t="shared" si="1"/>
        <v>48</v>
      </c>
      <c r="D52" s="43">
        <f>IF(A52="","",VLOOKUP(A52,Entrants!$B$4:$C$105,2))</f>
      </c>
      <c r="E52" s="46"/>
      <c r="F52" s="46">
        <f>IF(A52="","",VLOOKUP(A52,Entrants!$B$4:$M$105,12))</f>
      </c>
      <c r="G52" s="46">
        <f t="shared" si="0"/>
      </c>
      <c r="H52" s="46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44"/>
      <c r="B53" s="44">
        <f>IF(A53="","",VLOOKUP(A53,Entrants!$B$4:$D$105,3))</f>
      </c>
      <c r="C53" s="8">
        <f t="shared" si="1"/>
        <v>49</v>
      </c>
      <c r="D53" s="43">
        <f>IF(A53="","",VLOOKUP(A53,Entrants!$B$4:$C$105,2))</f>
      </c>
      <c r="E53" s="46"/>
      <c r="F53" s="46">
        <f>IF(A53="","",VLOOKUP(A53,Entrants!$B$4:$M$105,12))</f>
      </c>
      <c r="G53" s="46">
        <f t="shared" si="0"/>
      </c>
      <c r="H53" s="46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44"/>
      <c r="B54" s="44">
        <f>IF(A54="","",VLOOKUP(A54,Entrants!$B$4:$D$105,3))</f>
      </c>
      <c r="C54" s="8">
        <f t="shared" si="1"/>
        <v>50</v>
      </c>
      <c r="D54" s="43">
        <f>IF(A54="","",VLOOKUP(A54,Entrants!$B$4:$C$105,2))</f>
      </c>
      <c r="E54" s="46"/>
      <c r="F54" s="46">
        <f>IF(A54="","",VLOOKUP(A54,Entrants!$B$4:$M$105,12))</f>
      </c>
      <c r="G54" s="46">
        <f t="shared" si="0"/>
      </c>
      <c r="H54" s="46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49"/>
      <c r="O54" s="49"/>
    </row>
    <row r="55" spans="1:15" ht="15">
      <c r="A55" s="44"/>
      <c r="B55" s="44">
        <f>IF(A55="","",VLOOKUP(A55,Entrants!$B$4:$D$105,3))</f>
      </c>
      <c r="C55" s="8">
        <f t="shared" si="1"/>
        <v>51</v>
      </c>
      <c r="D55" s="43">
        <f>IF(A55="","",VLOOKUP(A55,Entrants!$B$4:$C$105,2))</f>
      </c>
      <c r="E55" s="46"/>
      <c r="F55" s="46">
        <f>IF(A55="","",VLOOKUP(A55,Entrants!$B$4:$M$105,12))</f>
      </c>
      <c r="G55" s="46">
        <f t="shared" si="0"/>
      </c>
      <c r="H55" s="46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49"/>
      <c r="O55" s="49"/>
    </row>
    <row r="56" spans="1:15" ht="15">
      <c r="A56" s="44"/>
      <c r="B56" s="44">
        <f>IF(A56="","",VLOOKUP(A56,Entrants!$B$4:$D$105,3))</f>
      </c>
      <c r="C56" s="8">
        <f t="shared" si="1"/>
        <v>52</v>
      </c>
      <c r="D56" s="43">
        <f>IF(A56="","",VLOOKUP(A56,Entrants!$B$4:$C$105,2))</f>
      </c>
      <c r="E56" s="46"/>
      <c r="F56" s="46">
        <f>IF(A56="","",VLOOKUP(A56,Entrants!$B$4:$M$105,12))</f>
      </c>
      <c r="G56" s="46">
        <f t="shared" si="0"/>
      </c>
      <c r="H56" s="46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49"/>
      <c r="O56" s="49"/>
    </row>
    <row r="57" spans="1:15" ht="15">
      <c r="A57" s="44"/>
      <c r="B57" s="44">
        <f>IF(A57="","",VLOOKUP(A57,Entrants!$B$4:$D$105,3))</f>
      </c>
      <c r="C57" s="8">
        <f t="shared" si="1"/>
        <v>53</v>
      </c>
      <c r="D57" s="43">
        <f>IF(A57="","",VLOOKUP(A57,Entrants!$B$4:$C$105,2))</f>
      </c>
      <c r="E57" s="46"/>
      <c r="F57" s="46">
        <f>IF(A57="","",VLOOKUP(A57,Entrants!$B$4:$M$105,12))</f>
      </c>
      <c r="G57" s="46">
        <f t="shared" si="0"/>
      </c>
      <c r="H57" s="46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49"/>
      <c r="O57" s="49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5"/>
      <c r="F58" s="46">
        <f>IF(A58="","",VLOOKUP(A58,Entrants!$B$4:$M$105,12))</f>
      </c>
      <c r="G58" s="46">
        <f t="shared" si="0"/>
      </c>
      <c r="H58" s="46"/>
      <c r="I58" s="8"/>
      <c r="J58" s="10" t="s">
        <v>15</v>
      </c>
      <c r="K58" s="9"/>
      <c r="L58" s="9" t="s">
        <v>15</v>
      </c>
      <c r="M58" s="9" t="s">
        <v>15</v>
      </c>
      <c r="N58" s="49"/>
      <c r="O58" s="49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5"/>
      <c r="F59" s="46">
        <f>IF(A59="","",VLOOKUP(A59,Entrants!$B$4:$M$105,12))</f>
      </c>
      <c r="G59" s="46">
        <f t="shared" si="0"/>
      </c>
      <c r="H59" s="46"/>
      <c r="I59" s="8"/>
      <c r="J59" s="10" t="s">
        <v>15</v>
      </c>
      <c r="K59" s="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5"/>
      <c r="F60" s="46">
        <f>IF(A60="","",VLOOKUP(A60,Entrants!$B$4:$M$105,12))</f>
      </c>
      <c r="G60" s="46">
        <f t="shared" si="0"/>
      </c>
      <c r="H60" s="46"/>
      <c r="I60" s="8"/>
      <c r="J60" s="10" t="s">
        <v>15</v>
      </c>
      <c r="K60" s="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5"/>
      <c r="F61" s="46">
        <f>IF(A61="","",VLOOKUP(A61,Entrants!$B$4:$M$105,12))</f>
      </c>
      <c r="G61" s="46">
        <f t="shared" si="0"/>
      </c>
      <c r="H61" s="46"/>
      <c r="I61" s="8"/>
      <c r="J61" s="10" t="s">
        <v>15</v>
      </c>
      <c r="K61" s="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5"/>
      <c r="F62" s="46">
        <f>IF(A62="","",VLOOKUP(A62,Entrants!$B$4:$M$105,12))</f>
      </c>
      <c r="G62" s="46">
        <f t="shared" si="0"/>
      </c>
      <c r="H62" s="46"/>
      <c r="I62" s="8"/>
      <c r="J62" s="10" t="s">
        <v>15</v>
      </c>
      <c r="K62" s="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5"/>
      <c r="F63" s="46">
        <f>IF(A63="","",VLOOKUP(A63,Entrants!$B$4:$M$105,12))</f>
      </c>
      <c r="G63" s="46">
        <f t="shared" si="0"/>
      </c>
      <c r="H63" s="46"/>
      <c r="I63" s="8"/>
      <c r="J63" s="10" t="s">
        <v>15</v>
      </c>
      <c r="K63" s="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5"/>
      <c r="F64" s="46">
        <f>IF(A64="","",VLOOKUP(A64,Entrants!$B$4:$M$105,12))</f>
      </c>
      <c r="G64" s="46">
        <f t="shared" si="0"/>
      </c>
      <c r="H64" s="46"/>
      <c r="I64" s="8"/>
      <c r="J64" s="10" t="s">
        <v>15</v>
      </c>
      <c r="K64" s="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5"/>
      <c r="F65" s="46">
        <f>IF(A65="","",VLOOKUP(A65,Entrants!$B$4:$M$105,12))</f>
      </c>
      <c r="G65" s="46">
        <f t="shared" si="0"/>
      </c>
      <c r="H65" s="46"/>
      <c r="I65" s="8"/>
      <c r="J65" s="10" t="s">
        <v>15</v>
      </c>
      <c r="K65" s="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5"/>
      <c r="F66" s="46">
        <f>IF(A66="","",VLOOKUP(A66,Entrants!$B$4:$M$105,12))</f>
      </c>
      <c r="G66" s="46">
        <f t="shared" si="0"/>
      </c>
      <c r="H66" s="46"/>
      <c r="I66" s="8"/>
      <c r="J66" s="10" t="s">
        <v>15</v>
      </c>
      <c r="K66" s="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5"/>
      <c r="F67" s="46">
        <f>IF(A67="","",VLOOKUP(A67,Entrants!$B$4:$M$105,12))</f>
      </c>
      <c r="G67" s="46">
        <f t="shared" si="0"/>
      </c>
      <c r="H67" s="46"/>
      <c r="I67" s="8"/>
      <c r="J67" s="10" t="s">
        <v>15</v>
      </c>
      <c r="K67" s="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5"/>
      <c r="F68" s="46">
        <f>IF(A68="","",VLOOKUP(A68,Entrants!$B$4:$M$105,12))</f>
      </c>
      <c r="G68" s="46">
        <f t="shared" si="0"/>
      </c>
      <c r="H68" s="46"/>
      <c r="I68" s="8"/>
      <c r="J68" s="10" t="s">
        <v>15</v>
      </c>
      <c r="K68" s="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5"/>
      <c r="F69" s="46">
        <f>IF(A69="","",VLOOKUP(A69,Entrants!$B$4:$M$105,12))</f>
      </c>
      <c r="G69" s="46">
        <f t="shared" si="0"/>
      </c>
      <c r="H69" s="46"/>
      <c r="I69" s="8"/>
      <c r="J69" s="10" t="s">
        <v>15</v>
      </c>
      <c r="K69" s="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5"/>
      <c r="F70" s="46">
        <f>IF(A70="","",VLOOKUP(A70,Entrants!$B$4:$M$105,12))</f>
      </c>
      <c r="G70" s="46">
        <f aca="true" t="shared" si="2" ref="G70:G84">IF(D70="","",E70-F70)</f>
      </c>
      <c r="H70" s="46"/>
      <c r="I70" s="8"/>
      <c r="J70" s="10" t="s">
        <v>15</v>
      </c>
      <c r="K70" s="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5"/>
      <c r="F71" s="46">
        <f>IF(A71="","",VLOOKUP(A71,Entrants!$B$4:$M$105,12))</f>
      </c>
      <c r="G71" s="46">
        <f t="shared" si="2"/>
      </c>
      <c r="H71" s="46"/>
      <c r="I71" s="8"/>
      <c r="J71" s="10" t="s">
        <v>15</v>
      </c>
      <c r="K71" s="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5"/>
      <c r="F72" s="46">
        <f>IF(A72="","",VLOOKUP(A72,Entrants!$B$4:$M$105,12))</f>
      </c>
      <c r="G72" s="46">
        <f t="shared" si="2"/>
      </c>
      <c r="H72" s="46"/>
      <c r="I72" s="8"/>
      <c r="J72" s="10" t="s">
        <v>15</v>
      </c>
      <c r="K72" s="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5"/>
      <c r="F73" s="46">
        <f>IF(A73="","",VLOOKUP(A73,Entrants!$B$4:$M$105,12))</f>
      </c>
      <c r="G73" s="46">
        <f t="shared" si="2"/>
      </c>
      <c r="H73" s="46"/>
      <c r="I73" s="8"/>
      <c r="J73" s="10" t="s">
        <v>15</v>
      </c>
      <c r="K73" s="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5"/>
      <c r="F74" s="46">
        <f>IF(A74="","",VLOOKUP(A74,Entrants!$B$4:$M$105,12))</f>
      </c>
      <c r="G74" s="46">
        <f t="shared" si="2"/>
      </c>
      <c r="H74" s="46"/>
      <c r="I74" s="8"/>
      <c r="J74" s="10" t="s">
        <v>15</v>
      </c>
      <c r="K74" s="9"/>
      <c r="L74" s="9" t="s">
        <v>15</v>
      </c>
      <c r="M74" s="9" t="s">
        <v>15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5"/>
      <c r="F75" s="46">
        <f>IF(A75="","",VLOOKUP(A75,Entrants!$B$4:$M$105,12))</f>
      </c>
      <c r="G75" s="46">
        <f t="shared" si="2"/>
      </c>
      <c r="H75" s="46"/>
      <c r="I75" s="8"/>
      <c r="J75" s="10" t="s">
        <v>15</v>
      </c>
      <c r="K75" s="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5"/>
      <c r="F76" s="46">
        <f>IF(A76="","",VLOOKUP(A76,Entrants!$B$4:$M$105,12))</f>
      </c>
      <c r="G76" s="46">
        <f t="shared" si="2"/>
      </c>
      <c r="H76" s="46"/>
      <c r="I76" s="8"/>
      <c r="J76" s="10" t="s">
        <v>15</v>
      </c>
      <c r="K76" s="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5"/>
      <c r="F77" s="46">
        <f>IF(A77="","",VLOOKUP(A77,Entrants!$B$4:$M$105,12))</f>
      </c>
      <c r="G77" s="46">
        <f t="shared" si="2"/>
      </c>
      <c r="H77" s="46"/>
      <c r="I77" s="8"/>
      <c r="J77" s="10" t="s">
        <v>15</v>
      </c>
      <c r="K77" s="9"/>
      <c r="L77" s="9" t="s">
        <v>15</v>
      </c>
      <c r="M77" s="9" t="s">
        <v>15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5"/>
      <c r="F78" s="46">
        <f>IF(A78="","",VLOOKUP(A78,Entrants!$B$4:$M$105,12))</f>
      </c>
      <c r="G78" s="46">
        <f t="shared" si="2"/>
      </c>
      <c r="H78" s="46"/>
      <c r="I78" s="8"/>
      <c r="J78" s="10" t="s">
        <v>15</v>
      </c>
      <c r="K78" s="9"/>
      <c r="L78" s="9" t="s">
        <v>15</v>
      </c>
      <c r="M78" s="9" t="s">
        <v>15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5"/>
      <c r="F79" s="46">
        <f>IF(A79="","",VLOOKUP(A79,Entrants!$B$4:$M$105,12))</f>
      </c>
      <c r="G79" s="46">
        <f t="shared" si="2"/>
      </c>
      <c r="H79" s="46"/>
      <c r="I79" s="8"/>
      <c r="J79" s="10" t="s">
        <v>15</v>
      </c>
      <c r="K79" s="9"/>
      <c r="L79" s="9" t="s">
        <v>15</v>
      </c>
      <c r="M79" s="9" t="s">
        <v>15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IF(A80="","",VLOOKUP(A80,Entrants!$B$4:$M$105,12))</f>
      </c>
      <c r="G80" s="46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IF(A81="","",VLOOKUP(A81,Entrants!$B$4:$M$105,12))</f>
      </c>
      <c r="G81" s="46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IF(A82="","",VLOOKUP(A82,Entrants!$B$4:$M$105,12))</f>
      </c>
      <c r="G82" s="46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IF(A83="","",VLOOKUP(A83,Entrants!$B$4:$M$105,12))</f>
      </c>
      <c r="G83" s="46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IF(A84="","",VLOOKUP(A84,Entrants!$B$4:$M$105,12))</f>
      </c>
      <c r="G84" s="46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1200" verticalDpi="1200" orientation="landscape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90"/>
  <sheetViews>
    <sheetView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82</v>
      </c>
      <c r="B1" s="57"/>
      <c r="C1" s="7"/>
      <c r="D1" s="7"/>
      <c r="E1" s="57"/>
      <c r="F1" s="7"/>
      <c r="G1" s="7"/>
      <c r="H1" s="7"/>
      <c r="I1" s="5"/>
      <c r="J1" s="7"/>
      <c r="L1" s="1"/>
      <c r="M1" s="1"/>
    </row>
    <row r="2" spans="1:13" ht="20.25" customHeight="1">
      <c r="A2" s="57"/>
      <c r="B2" s="57"/>
      <c r="C2" s="7"/>
      <c r="D2" s="7"/>
      <c r="E2" s="57"/>
      <c r="F2" s="7"/>
      <c r="G2" s="7"/>
      <c r="H2" s="7"/>
      <c r="I2" s="5"/>
      <c r="J2" s="145" t="s">
        <v>51</v>
      </c>
      <c r="K2" s="145"/>
      <c r="L2" s="145"/>
      <c r="M2" s="1"/>
    </row>
    <row r="3" spans="1:13" ht="15" customHeight="1">
      <c r="A3" s="51" t="s">
        <v>8</v>
      </c>
      <c r="B3" s="51" t="s">
        <v>45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5" ht="15" customHeight="1">
      <c r="A4" s="51" t="s">
        <v>9</v>
      </c>
      <c r="B4" s="51" t="s">
        <v>46</v>
      </c>
      <c r="C4" s="51" t="s">
        <v>10</v>
      </c>
      <c r="D4" s="54" t="s">
        <v>11</v>
      </c>
      <c r="E4" s="51" t="s">
        <v>12</v>
      </c>
      <c r="F4" s="51" t="s">
        <v>13</v>
      </c>
      <c r="G4" s="51" t="s">
        <v>14</v>
      </c>
      <c r="H4" s="52"/>
      <c r="I4" s="51" t="s">
        <v>10</v>
      </c>
      <c r="J4" s="54" t="s">
        <v>11</v>
      </c>
      <c r="K4" s="51" t="s">
        <v>12</v>
      </c>
      <c r="L4" s="51" t="s">
        <v>13</v>
      </c>
      <c r="M4" s="51" t="s">
        <v>14</v>
      </c>
      <c r="N4" s="1"/>
      <c r="O4" s="1"/>
    </row>
    <row r="5" spans="1:15" ht="15">
      <c r="A5" s="44">
        <v>21</v>
      </c>
      <c r="B5" s="44" t="str">
        <f>IF(A5="","",VLOOKUP(A5,Entrants!$B$4:$D$105,3))</f>
        <v>RD</v>
      </c>
      <c r="C5" s="44">
        <v>1</v>
      </c>
      <c r="D5" s="43" t="str">
        <f>IF(A5="","",VLOOKUP(A5,Entrants!$B$4:$D$105,2))</f>
        <v>Dodd, Sam</v>
      </c>
      <c r="E5" s="46">
        <v>0.018217592592592594</v>
      </c>
      <c r="F5" s="46">
        <f>IF(A5="","",VLOOKUP(A5,Entrants!$B$4:$N$105,13))</f>
        <v>0.008217592592592594</v>
      </c>
      <c r="G5" s="46">
        <f>IF(D5="","",E5-F5)</f>
        <v>0.01</v>
      </c>
      <c r="H5" s="46"/>
      <c r="I5" s="8">
        <v>1</v>
      </c>
      <c r="J5" s="10" t="s">
        <v>154</v>
      </c>
      <c r="K5" s="9">
        <v>0.018368055555555554</v>
      </c>
      <c r="L5" s="9">
        <v>0.008680555555555556</v>
      </c>
      <c r="M5" s="9">
        <v>0.009687499999999998</v>
      </c>
      <c r="N5" s="9"/>
      <c r="O5" s="9"/>
    </row>
    <row r="6" spans="1:15" ht="15">
      <c r="A6" s="44">
        <v>18</v>
      </c>
      <c r="B6" s="44">
        <f>IF(A6="","",VLOOKUP(A6,Entrants!$B$4:$D$105,3))</f>
        <v>0</v>
      </c>
      <c r="C6" s="8">
        <f>+C5+1</f>
        <v>2</v>
      </c>
      <c r="D6" s="43" t="str">
        <f>IF(A6="","",VLOOKUP(A6,Entrants!$B$4:$C$105,2))</f>
        <v>Davies, Leanne</v>
      </c>
      <c r="E6" s="46">
        <v>0.018252314814814815</v>
      </c>
      <c r="F6" s="46">
        <f>IF(A6="","",VLOOKUP(A6,Entrants!$B$4:$N$105,13))</f>
        <v>0.002777777777777778</v>
      </c>
      <c r="G6" s="46">
        <f aca="true" t="shared" si="0" ref="G6:G69">IF(D6="","",E6-F6)</f>
        <v>0.015474537037037037</v>
      </c>
      <c r="H6" s="46"/>
      <c r="I6" s="8">
        <v>2</v>
      </c>
      <c r="J6" s="10" t="s">
        <v>99</v>
      </c>
      <c r="K6" s="9">
        <v>0.018217592592592594</v>
      </c>
      <c r="L6" s="9">
        <v>0.008217592592592594</v>
      </c>
      <c r="M6" s="9">
        <v>0.01</v>
      </c>
      <c r="N6" s="9"/>
      <c r="O6" s="9"/>
    </row>
    <row r="7" spans="1:15" ht="15">
      <c r="A7" s="44">
        <v>36</v>
      </c>
      <c r="B7" s="44">
        <f>IF(A7="","",VLOOKUP(A7,Entrants!$B$4:$D$105,3))</f>
        <v>0</v>
      </c>
      <c r="C7" s="8">
        <f aca="true" t="shared" si="1" ref="C7:C61">+C6+1</f>
        <v>3</v>
      </c>
      <c r="D7" s="43" t="str">
        <f>IF(A7="","",VLOOKUP(A7,Entrants!$B$4:$C$105,2))</f>
        <v>Herron, Leanne</v>
      </c>
      <c r="E7" s="46">
        <v>0.01826388888888889</v>
      </c>
      <c r="F7" s="46">
        <f>IF(A7="","",VLOOKUP(A7,Entrants!$B$4:$N$105,13))</f>
        <v>0.007407407407407407</v>
      </c>
      <c r="G7" s="46">
        <f t="shared" si="0"/>
        <v>0.01085648148148148</v>
      </c>
      <c r="H7" s="46"/>
      <c r="I7" s="8">
        <v>3</v>
      </c>
      <c r="J7" s="10" t="s">
        <v>145</v>
      </c>
      <c r="K7" s="9">
        <v>0.018368055555555554</v>
      </c>
      <c r="L7" s="9">
        <v>0.008217592592592594</v>
      </c>
      <c r="M7" s="9">
        <v>0.01015046296296296</v>
      </c>
      <c r="N7" s="9"/>
      <c r="O7" s="9"/>
    </row>
    <row r="8" spans="1:15" ht="15">
      <c r="A8" s="44">
        <v>30</v>
      </c>
      <c r="B8" s="44">
        <f>IF(A8="","",VLOOKUP(A8,Entrants!$B$4:$D$105,3))</f>
        <v>0</v>
      </c>
      <c r="C8" s="8">
        <f t="shared" si="1"/>
        <v>4</v>
      </c>
      <c r="D8" s="43" t="str">
        <f>IF(A8="","",VLOOKUP(A8,Entrants!$B$4:$C$105,2))</f>
        <v>Giles, Craig</v>
      </c>
      <c r="E8" s="46">
        <v>0.01832175925925926</v>
      </c>
      <c r="F8" s="46">
        <f>IF(A8="","",VLOOKUP(A8,Entrants!$B$4:$N$105,13))</f>
        <v>0.005902777777777778</v>
      </c>
      <c r="G8" s="46">
        <f t="shared" si="0"/>
        <v>0.012418981481481482</v>
      </c>
      <c r="H8" s="46"/>
      <c r="I8" s="8">
        <v>4</v>
      </c>
      <c r="J8" s="10" t="s">
        <v>115</v>
      </c>
      <c r="K8" s="9">
        <v>0.018425925925925925</v>
      </c>
      <c r="L8" s="9">
        <v>0.008217592592592594</v>
      </c>
      <c r="M8" s="9">
        <v>0.010208333333333331</v>
      </c>
      <c r="N8" s="9"/>
      <c r="O8" s="9"/>
    </row>
    <row r="9" spans="1:15" ht="15">
      <c r="A9" s="44">
        <v>75</v>
      </c>
      <c r="B9" s="44" t="str">
        <f>IF(A9="","",VLOOKUP(A9,Entrants!$B$4:$D$105,3))</f>
        <v>MP</v>
      </c>
      <c r="C9" s="8">
        <f t="shared" si="1"/>
        <v>5</v>
      </c>
      <c r="D9" s="43" t="str">
        <f>IF(A9="","",VLOOKUP(A9,Entrants!$B$4:$C$105,2))</f>
        <v>Stewart, Claire</v>
      </c>
      <c r="E9" s="46">
        <v>0.01834490740740741</v>
      </c>
      <c r="F9" s="46">
        <f>IF(A9="","",VLOOKUP(A9,Entrants!$B$4:$N$105,13))</f>
        <v>0.0032407407407407406</v>
      </c>
      <c r="G9" s="46">
        <f t="shared" si="0"/>
        <v>0.01510416666666667</v>
      </c>
      <c r="H9" s="46"/>
      <c r="I9" s="8">
        <v>5</v>
      </c>
      <c r="J9" s="10" t="s">
        <v>132</v>
      </c>
      <c r="K9" s="9">
        <v>0.01851851851851852</v>
      </c>
      <c r="L9" s="9">
        <v>0.008217592592592594</v>
      </c>
      <c r="M9" s="9">
        <v>0.010300925925925927</v>
      </c>
      <c r="N9" s="9"/>
      <c r="O9" s="9"/>
    </row>
    <row r="10" spans="1:15" ht="15">
      <c r="A10" s="44">
        <v>68</v>
      </c>
      <c r="B10" s="44" t="str">
        <f>IF(A10="","",VLOOKUP(A10,Entrants!$B$4:$D$105,3))</f>
        <v>F2F</v>
      </c>
      <c r="C10" s="8">
        <f t="shared" si="1"/>
        <v>6</v>
      </c>
      <c r="D10" s="43" t="str">
        <f>IF(A10="","",VLOOKUP(A10,Entrants!$B$4:$C$105,2))</f>
        <v>Sheffer, Chris</v>
      </c>
      <c r="E10" s="46">
        <v>0.01835648148148148</v>
      </c>
      <c r="F10" s="46">
        <f>IF(A10="","",VLOOKUP(A10,Entrants!$B$4:$N$105,13))</f>
        <v>0.007986111111111112</v>
      </c>
      <c r="G10" s="46">
        <f t="shared" si="0"/>
        <v>0.010370370370370368</v>
      </c>
      <c r="H10" s="46"/>
      <c r="I10" s="8">
        <v>6</v>
      </c>
      <c r="J10" s="10" t="s">
        <v>140</v>
      </c>
      <c r="K10" s="9">
        <v>0.01835648148148148</v>
      </c>
      <c r="L10" s="9">
        <v>0.007986111111111112</v>
      </c>
      <c r="M10" s="9">
        <v>0.010370370370370368</v>
      </c>
      <c r="N10" s="9"/>
      <c r="O10" s="9"/>
    </row>
    <row r="11" spans="1:15" ht="15">
      <c r="A11" s="44">
        <v>74</v>
      </c>
      <c r="B11" s="44" t="str">
        <f>IF(A11="","",VLOOKUP(A11,Entrants!$B$4:$D$105,3))</f>
        <v>AD</v>
      </c>
      <c r="C11" s="8">
        <f t="shared" si="1"/>
        <v>7</v>
      </c>
      <c r="D11" s="43" t="str">
        <f>IF(A11="","",VLOOKUP(A11,Entrants!$B$4:$C$105,2))</f>
        <v>Smith, Dale</v>
      </c>
      <c r="E11" s="46">
        <v>0.018368055555555554</v>
      </c>
      <c r="F11" s="46">
        <f>IF(A11="","",VLOOKUP(A11,Entrants!$B$4:$N$105,13))</f>
        <v>0.008217592592592594</v>
      </c>
      <c r="G11" s="46">
        <f t="shared" si="0"/>
        <v>0.01015046296296296</v>
      </c>
      <c r="H11" s="46"/>
      <c r="I11" s="8">
        <v>7</v>
      </c>
      <c r="J11" s="10" t="s">
        <v>84</v>
      </c>
      <c r="K11" s="9">
        <v>0.018599537037037036</v>
      </c>
      <c r="L11" s="9">
        <v>0.008217592592592594</v>
      </c>
      <c r="M11" s="9">
        <v>0.010381944444444442</v>
      </c>
      <c r="N11" s="9"/>
      <c r="O11" s="9"/>
    </row>
    <row r="12" spans="1:15" ht="15">
      <c r="A12" s="44">
        <v>84</v>
      </c>
      <c r="B12" s="44" t="str">
        <f>IF(A12="","",VLOOKUP(A12,Entrants!$B$4:$D$105,3))</f>
        <v>HT</v>
      </c>
      <c r="C12" s="8">
        <f t="shared" si="1"/>
        <v>8</v>
      </c>
      <c r="D12" s="43" t="str">
        <f>IF(A12="","",VLOOKUP(A12,Entrants!$B$4:$C$105,2))</f>
        <v>Young, James</v>
      </c>
      <c r="E12" s="46">
        <v>0.018368055555555554</v>
      </c>
      <c r="F12" s="46">
        <f>IF(A12="","",VLOOKUP(A12,Entrants!$B$4:$N$105,13))</f>
        <v>0.008680555555555556</v>
      </c>
      <c r="G12" s="46">
        <f t="shared" si="0"/>
        <v>0.009687499999999998</v>
      </c>
      <c r="H12" s="46"/>
      <c r="I12" s="8">
        <v>8</v>
      </c>
      <c r="J12" s="10" t="s">
        <v>146</v>
      </c>
      <c r="K12" s="9">
        <v>0.01871527777777778</v>
      </c>
      <c r="L12" s="9">
        <v>0.008333333333333333</v>
      </c>
      <c r="M12" s="9">
        <v>0.010381944444444445</v>
      </c>
      <c r="N12" s="9"/>
      <c r="O12" s="9"/>
    </row>
    <row r="13" spans="1:15" ht="15">
      <c r="A13" s="44">
        <v>4</v>
      </c>
      <c r="B13" s="44" t="str">
        <f>IF(A13="","",VLOOKUP(A13,Entrants!$B$4:$D$105,3))</f>
        <v>RR</v>
      </c>
      <c r="C13" s="8">
        <f t="shared" si="1"/>
        <v>9</v>
      </c>
      <c r="D13" s="43" t="str">
        <f>IF(A13="","",VLOOKUP(A13,Entrants!$B$4:$C$105,2))</f>
        <v>Baxter, Ian</v>
      </c>
      <c r="E13" s="46">
        <v>0.018379629629629628</v>
      </c>
      <c r="F13" s="46">
        <f>IF(A13="","",VLOOKUP(A13,Entrants!$B$4:$N$105,13))</f>
        <v>0.007523148148148148</v>
      </c>
      <c r="G13" s="46">
        <f t="shared" si="0"/>
        <v>0.01085648148148148</v>
      </c>
      <c r="H13" s="46"/>
      <c r="I13" s="8">
        <v>9</v>
      </c>
      <c r="J13" s="10" t="s">
        <v>157</v>
      </c>
      <c r="K13" s="9">
        <v>0.01869212962962963</v>
      </c>
      <c r="L13" s="9">
        <v>0.008101851851851851</v>
      </c>
      <c r="M13" s="9">
        <v>0.01059027777777778</v>
      </c>
      <c r="N13" s="9"/>
      <c r="O13" s="9"/>
    </row>
    <row r="14" spans="1:15" ht="15">
      <c r="A14" s="44">
        <v>48</v>
      </c>
      <c r="B14" s="44" t="str">
        <f>IF(A14="","",VLOOKUP(A14,Entrants!$B$4:$D$105,3))</f>
        <v>RR</v>
      </c>
      <c r="C14" s="8">
        <f t="shared" si="1"/>
        <v>10</v>
      </c>
      <c r="D14" s="43" t="str">
        <f>IF(A14="","",VLOOKUP(A14,Entrants!$B$4:$C$105,2))</f>
        <v>Lonsdale, Davina</v>
      </c>
      <c r="E14" s="46">
        <v>0.01840277777777778</v>
      </c>
      <c r="F14" s="46">
        <f>IF(A14="","",VLOOKUP(A14,Entrants!$B$4:$N$105,13))</f>
        <v>0.004861111111111111</v>
      </c>
      <c r="G14" s="46">
        <f t="shared" si="0"/>
        <v>0.013541666666666667</v>
      </c>
      <c r="H14" s="46"/>
      <c r="I14" s="8">
        <v>10</v>
      </c>
      <c r="J14" s="10" t="s">
        <v>152</v>
      </c>
      <c r="K14" s="9">
        <v>0.018680555555555554</v>
      </c>
      <c r="L14" s="9">
        <v>0.007870370370370371</v>
      </c>
      <c r="M14" s="9">
        <v>0.010810185185185183</v>
      </c>
      <c r="N14" s="9"/>
      <c r="O14" s="9"/>
    </row>
    <row r="15" spans="1:15" ht="15">
      <c r="A15" s="44">
        <v>38</v>
      </c>
      <c r="B15" s="44" t="str">
        <f>IF(A15="","",VLOOKUP(A15,Entrants!$B$4:$D$105,3))</f>
        <v>MP</v>
      </c>
      <c r="C15" s="8">
        <f t="shared" si="1"/>
        <v>11</v>
      </c>
      <c r="D15" s="43" t="str">
        <f>IF(A15="","",VLOOKUP(A15,Entrants!$B$4:$C$105,2))</f>
        <v>Holmback, Peter</v>
      </c>
      <c r="E15" s="46">
        <v>0.018425925925925925</v>
      </c>
      <c r="F15" s="46">
        <f>IF(A15="","",VLOOKUP(A15,Entrants!$B$4:$N$105,13))</f>
        <v>0.008217592592592594</v>
      </c>
      <c r="G15" s="46">
        <f t="shared" si="0"/>
        <v>0.010208333333333331</v>
      </c>
      <c r="H15" s="46"/>
      <c r="I15" s="8">
        <v>11</v>
      </c>
      <c r="J15" s="10" t="s">
        <v>86</v>
      </c>
      <c r="K15" s="9">
        <v>0.018379629629629628</v>
      </c>
      <c r="L15" s="9">
        <v>0.007523148148148148</v>
      </c>
      <c r="M15" s="9">
        <v>0.01085648148148148</v>
      </c>
      <c r="N15" s="9"/>
      <c r="O15" s="9"/>
    </row>
    <row r="16" spans="1:15" ht="15">
      <c r="A16" s="44">
        <v>78</v>
      </c>
      <c r="B16" s="44" t="str">
        <f>IF(A16="","",VLOOKUP(A16,Entrants!$B$4:$D$105,3))</f>
        <v>GT</v>
      </c>
      <c r="C16" s="8">
        <f t="shared" si="1"/>
        <v>12</v>
      </c>
      <c r="D16" s="43" t="str">
        <f>IF(A16="","",VLOOKUP(A16,Entrants!$B$4:$C$105,2))</f>
        <v>Turnbull, Paul</v>
      </c>
      <c r="E16" s="46">
        <v>0.0184375</v>
      </c>
      <c r="F16" s="46">
        <f>IF(A16="","",VLOOKUP(A16,Entrants!$B$4:$N$105,13))</f>
        <v>0.006944444444444444</v>
      </c>
      <c r="G16" s="46">
        <f t="shared" si="0"/>
        <v>0.011493055555555555</v>
      </c>
      <c r="H16" s="46"/>
      <c r="I16" s="8">
        <v>12</v>
      </c>
      <c r="J16" s="10" t="s">
        <v>113</v>
      </c>
      <c r="K16" s="9">
        <v>0.01826388888888889</v>
      </c>
      <c r="L16" s="9">
        <v>0.007407407407407407</v>
      </c>
      <c r="M16" s="9">
        <v>0.01085648148148148</v>
      </c>
      <c r="N16" s="9"/>
      <c r="O16" s="9"/>
    </row>
    <row r="17" spans="1:15" ht="15">
      <c r="A17" s="44">
        <v>9</v>
      </c>
      <c r="B17" s="44" t="str">
        <f>IF(A17="","",VLOOKUP(A17,Entrants!$B$4:$D$105,3))</f>
        <v>F2F</v>
      </c>
      <c r="C17" s="8">
        <f t="shared" si="1"/>
        <v>13</v>
      </c>
      <c r="D17" s="43" t="str">
        <f>IF(A17="","",VLOOKUP(A17,Entrants!$B$4:$C$105,2))</f>
        <v>Calverley, Claire</v>
      </c>
      <c r="E17" s="46">
        <v>0.018449074074074073</v>
      </c>
      <c r="F17" s="46">
        <f>IF(A17="","",VLOOKUP(A17,Entrants!$B$4:$N$105,13))</f>
        <v>0.005555555555555556</v>
      </c>
      <c r="G17" s="46">
        <f t="shared" si="0"/>
        <v>0.012893518518518516</v>
      </c>
      <c r="H17" s="46"/>
      <c r="I17" s="8">
        <v>13</v>
      </c>
      <c r="J17" s="10" t="s">
        <v>147</v>
      </c>
      <c r="K17" s="9">
        <v>0.01902777777777778</v>
      </c>
      <c r="L17" s="9">
        <v>0.008101851851851851</v>
      </c>
      <c r="M17" s="9">
        <v>0.010925925925925927</v>
      </c>
      <c r="N17" s="9"/>
      <c r="O17" s="9"/>
    </row>
    <row r="18" spans="1:15" ht="15">
      <c r="A18" s="44">
        <v>31</v>
      </c>
      <c r="B18" s="44" t="str">
        <f>IF(A18="","",VLOOKUP(A18,Entrants!$B$4:$D$105,3))</f>
        <v>RR</v>
      </c>
      <c r="C18" s="8">
        <f t="shared" si="1"/>
        <v>14</v>
      </c>
      <c r="D18" s="43" t="str">
        <f>IF(A18="","",VLOOKUP(A18,Entrants!$B$4:$C$105,2))</f>
        <v>Gillespie, Steve</v>
      </c>
      <c r="E18" s="46">
        <v>0.018472222222222223</v>
      </c>
      <c r="F18" s="46">
        <f>IF(A18="","",VLOOKUP(A18,Entrants!$B$4:$N$105,13))</f>
        <v>0.007060185185185184</v>
      </c>
      <c r="G18" s="46">
        <f t="shared" si="0"/>
        <v>0.01141203703703704</v>
      </c>
      <c r="H18" s="46"/>
      <c r="I18" s="8">
        <v>14</v>
      </c>
      <c r="J18" s="10" t="s">
        <v>138</v>
      </c>
      <c r="K18" s="9">
        <v>0.01915509259259259</v>
      </c>
      <c r="L18" s="9">
        <v>0.007986111111111112</v>
      </c>
      <c r="M18" s="9">
        <v>0.01116898148148148</v>
      </c>
      <c r="N18" s="9"/>
      <c r="O18" s="9"/>
    </row>
    <row r="19" spans="1:15" ht="15">
      <c r="A19" s="44">
        <v>39</v>
      </c>
      <c r="B19" s="44" t="str">
        <f>IF(A19="","",VLOOKUP(A19,Entrants!$B$4:$D$105,3))</f>
        <v>RR</v>
      </c>
      <c r="C19" s="8">
        <f t="shared" si="1"/>
        <v>15</v>
      </c>
      <c r="D19" s="43" t="str">
        <f>IF(A19="","",VLOOKUP(A19,Entrants!$B$4:$C$105,2))</f>
        <v>Ingram, Ron</v>
      </c>
      <c r="E19" s="46">
        <v>0.018506944444444444</v>
      </c>
      <c r="F19" s="46">
        <f>IF(A19="","",VLOOKUP(A19,Entrants!$B$4:$N$105,13))</f>
        <v>0.005324074074074075</v>
      </c>
      <c r="G19" s="46">
        <f t="shared" si="0"/>
        <v>0.013182870370370369</v>
      </c>
      <c r="H19" s="46"/>
      <c r="I19" s="8">
        <v>15</v>
      </c>
      <c r="J19" s="10" t="s">
        <v>106</v>
      </c>
      <c r="K19" s="9">
        <v>0.018622685185185183</v>
      </c>
      <c r="L19" s="9">
        <v>0.007291666666666666</v>
      </c>
      <c r="M19" s="9">
        <v>0.011331018518518518</v>
      </c>
      <c r="N19" s="9"/>
      <c r="O19" s="9"/>
    </row>
    <row r="20" spans="1:15" ht="15">
      <c r="A20" s="44">
        <v>56</v>
      </c>
      <c r="B20" s="44" t="str">
        <f>IF(A20="","",VLOOKUP(A20,Entrants!$B$4:$D$105,3))</f>
        <v>MM</v>
      </c>
      <c r="C20" s="8">
        <f t="shared" si="1"/>
        <v>16</v>
      </c>
      <c r="D20" s="43" t="str">
        <f>IF(A20="","",VLOOKUP(A20,Entrants!$B$4:$C$105,2))</f>
        <v>N'Jai, Daniel</v>
      </c>
      <c r="E20" s="46">
        <v>0.01851851851851852</v>
      </c>
      <c r="F20" s="46">
        <f>IF(A20="","",VLOOKUP(A20,Entrants!$B$4:$N$105,13))</f>
        <v>0.008217592592592594</v>
      </c>
      <c r="G20" s="46">
        <f t="shared" si="0"/>
        <v>0.010300925925925927</v>
      </c>
      <c r="H20" s="46"/>
      <c r="I20" s="8">
        <v>16</v>
      </c>
      <c r="J20" s="10" t="s">
        <v>108</v>
      </c>
      <c r="K20" s="9">
        <v>0.018472222222222223</v>
      </c>
      <c r="L20" s="9">
        <v>0.007060185185185184</v>
      </c>
      <c r="M20" s="9">
        <v>0.01141203703703704</v>
      </c>
      <c r="N20" s="9"/>
      <c r="O20" s="9"/>
    </row>
    <row r="21" spans="1:15" ht="15">
      <c r="A21" s="44">
        <v>16</v>
      </c>
      <c r="B21" s="44" t="str">
        <f>IF(A21="","",VLOOKUP(A21,Entrants!$B$4:$D$105,3))</f>
        <v>RD</v>
      </c>
      <c r="C21" s="8">
        <f t="shared" si="1"/>
        <v>17</v>
      </c>
      <c r="D21" s="43" t="str">
        <f>IF(A21="","",VLOOKUP(A21,Entrants!$B$4:$C$105,2))</f>
        <v>Craddock, Ann</v>
      </c>
      <c r="E21" s="46">
        <v>0.018530092592592595</v>
      </c>
      <c r="F21" s="46">
        <f>IF(A21="","",VLOOKUP(A21,Entrants!$B$4:$N$105,13))</f>
        <v>0.003587962962962963</v>
      </c>
      <c r="G21" s="46">
        <f t="shared" si="0"/>
        <v>0.014942129629629632</v>
      </c>
      <c r="H21" s="46"/>
      <c r="I21" s="8">
        <v>17</v>
      </c>
      <c r="J21" s="10" t="s">
        <v>148</v>
      </c>
      <c r="K21" s="9">
        <v>0.0184375</v>
      </c>
      <c r="L21" s="9">
        <v>0.006944444444444444</v>
      </c>
      <c r="M21" s="9">
        <v>0.011493055555555555</v>
      </c>
      <c r="N21" s="9"/>
      <c r="O21" s="9"/>
    </row>
    <row r="22" spans="1:15" ht="15">
      <c r="A22" s="44">
        <v>32</v>
      </c>
      <c r="B22" s="44" t="str">
        <f>IF(A22="","",VLOOKUP(A22,Entrants!$B$4:$D$105,3))</f>
        <v>CA</v>
      </c>
      <c r="C22" s="8">
        <f t="shared" si="1"/>
        <v>18</v>
      </c>
      <c r="D22" s="43" t="str">
        <f>IF(A22="","",VLOOKUP(A22,Entrants!$B$4:$C$105,2))</f>
        <v>Grieves, Andrew</v>
      </c>
      <c r="E22" s="46">
        <v>0.018530092592592595</v>
      </c>
      <c r="F22" s="46">
        <f>IF(A22="","",VLOOKUP(A22,Entrants!$B$4:$N$105,13))</f>
        <v>0.006944444444444444</v>
      </c>
      <c r="G22" s="46">
        <f t="shared" si="0"/>
        <v>0.01158564814814815</v>
      </c>
      <c r="H22" s="46"/>
      <c r="I22" s="8">
        <v>18</v>
      </c>
      <c r="J22" s="10" t="s">
        <v>105</v>
      </c>
      <c r="K22" s="9">
        <v>0.01875</v>
      </c>
      <c r="L22" s="9">
        <v>0.007175925925925926</v>
      </c>
      <c r="M22" s="9">
        <v>0.011574074074074073</v>
      </c>
      <c r="N22" s="9"/>
      <c r="O22" s="9"/>
    </row>
    <row r="23" spans="1:15" ht="15">
      <c r="A23" s="44">
        <v>71</v>
      </c>
      <c r="B23" s="44" t="str">
        <f>IF(A23="","",VLOOKUP(A23,Entrants!$B$4:$D$105,3))</f>
        <v>GT</v>
      </c>
      <c r="C23" s="8">
        <f t="shared" si="1"/>
        <v>19</v>
      </c>
      <c r="D23" s="43" t="str">
        <f>IF(A23="","",VLOOKUP(A23,Entrants!$B$4:$C$105,2))</f>
        <v>Singleton, Brian</v>
      </c>
      <c r="E23" s="46">
        <v>0.018541666666666668</v>
      </c>
      <c r="F23" s="46">
        <f>IF(A23="","",VLOOKUP(A23,Entrants!$B$4:$N$105,13))</f>
        <v>0.006944444444444444</v>
      </c>
      <c r="G23" s="46">
        <f t="shared" si="0"/>
        <v>0.011597222222222224</v>
      </c>
      <c r="H23" s="46"/>
      <c r="I23" s="8">
        <v>19</v>
      </c>
      <c r="J23" s="10" t="s">
        <v>109</v>
      </c>
      <c r="K23" s="9">
        <v>0.018530092592592595</v>
      </c>
      <c r="L23" s="9">
        <v>0.006944444444444444</v>
      </c>
      <c r="M23" s="9">
        <v>0.01158564814814815</v>
      </c>
      <c r="N23" s="9"/>
      <c r="O23" s="9"/>
    </row>
    <row r="24" spans="1:15" ht="15">
      <c r="A24" s="44">
        <v>6</v>
      </c>
      <c r="B24" s="44" t="str">
        <f>IF(A24="","",VLOOKUP(A24,Entrants!$B$4:$D$105,3))</f>
        <v>AD</v>
      </c>
      <c r="C24" s="8">
        <f t="shared" si="1"/>
        <v>20</v>
      </c>
      <c r="D24" s="43" t="str">
        <f>IF(A24="","",VLOOKUP(A24,Entrants!$B$4:$C$105,2))</f>
        <v>Bradley, Dave</v>
      </c>
      <c r="E24" s="46">
        <v>0.018541666666666668</v>
      </c>
      <c r="F24" s="46">
        <f>IF(A24="","",VLOOKUP(A24,Entrants!$B$4:$N$105,13))</f>
        <v>0.006944444444444444</v>
      </c>
      <c r="G24" s="46">
        <f t="shared" si="0"/>
        <v>0.011597222222222224</v>
      </c>
      <c r="H24" s="46"/>
      <c r="I24" s="8">
        <v>20</v>
      </c>
      <c r="J24" s="10" t="s">
        <v>143</v>
      </c>
      <c r="K24" s="9">
        <v>0.018541666666666668</v>
      </c>
      <c r="L24" s="9">
        <v>0.006944444444444444</v>
      </c>
      <c r="M24" s="9">
        <v>0.011597222222222224</v>
      </c>
      <c r="N24" s="9"/>
      <c r="O24" s="9"/>
    </row>
    <row r="25" spans="1:15" ht="15">
      <c r="A25" s="44">
        <v>52</v>
      </c>
      <c r="B25" s="44" t="str">
        <f>IF(A25="","",VLOOKUP(A25,Entrants!$B$4:$D$105,3))</f>
        <v>FS</v>
      </c>
      <c r="C25" s="8">
        <f t="shared" si="1"/>
        <v>21</v>
      </c>
      <c r="D25" s="43" t="str">
        <f>IF(A25="","",VLOOKUP(A25,Entrants!$B$4:$C$105,2))</f>
        <v>Maylia, Peter</v>
      </c>
      <c r="E25" s="46">
        <v>0.01855324074074074</v>
      </c>
      <c r="F25" s="46">
        <f>IF(A25="","",VLOOKUP(A25,Entrants!$B$4:$N$105,13))</f>
        <v>0.005324074074074075</v>
      </c>
      <c r="G25" s="46">
        <f t="shared" si="0"/>
        <v>0.013229166666666667</v>
      </c>
      <c r="H25" s="46"/>
      <c r="I25" s="8">
        <v>21</v>
      </c>
      <c r="J25" s="10" t="s">
        <v>88</v>
      </c>
      <c r="K25" s="9">
        <v>0.018541666666666668</v>
      </c>
      <c r="L25" s="9">
        <v>0.006944444444444444</v>
      </c>
      <c r="M25" s="9">
        <v>0.011597222222222224</v>
      </c>
      <c r="N25" s="9"/>
      <c r="O25" s="9"/>
    </row>
    <row r="26" spans="1:15" ht="15">
      <c r="A26" s="44">
        <v>1</v>
      </c>
      <c r="B26" s="44" t="str">
        <f>IF(A26="","",VLOOKUP(A26,Entrants!$B$4:$D$105,3))</f>
        <v>MP</v>
      </c>
      <c r="C26" s="8">
        <f t="shared" si="1"/>
        <v>22</v>
      </c>
      <c r="D26" s="43" t="str">
        <f>IF(A26="","",VLOOKUP(A26,Entrants!$B$4:$C$105,2))</f>
        <v>Barkley, Robby</v>
      </c>
      <c r="E26" s="46">
        <v>0.018599537037037036</v>
      </c>
      <c r="F26" s="46">
        <f>IF(A26="","",VLOOKUP(A26,Entrants!$B$4:$N$105,13))</f>
        <v>0.008217592592592594</v>
      </c>
      <c r="G26" s="46">
        <f t="shared" si="0"/>
        <v>0.010381944444444442</v>
      </c>
      <c r="H26" s="46"/>
      <c r="I26" s="8">
        <v>22</v>
      </c>
      <c r="J26" s="10" t="s">
        <v>92</v>
      </c>
      <c r="K26" s="9">
        <v>0.01871527777777778</v>
      </c>
      <c r="L26" s="9">
        <v>0.007060185185185184</v>
      </c>
      <c r="M26" s="9">
        <v>0.011655092592592595</v>
      </c>
      <c r="N26" s="9"/>
      <c r="O26" s="9"/>
    </row>
    <row r="27" spans="1:15" ht="15">
      <c r="A27" s="44">
        <v>69</v>
      </c>
      <c r="B27" s="44" t="str">
        <f>IF(A27="","",VLOOKUP(A27,Entrants!$B$4:$D$105,3))</f>
        <v>RR</v>
      </c>
      <c r="C27" s="8">
        <f t="shared" si="1"/>
        <v>23</v>
      </c>
      <c r="D27" s="43" t="str">
        <f>IF(A27="","",VLOOKUP(A27,Entrants!$B$4:$C$105,2))</f>
        <v>Shillinglaw, Richard</v>
      </c>
      <c r="E27" s="46">
        <v>0.01861111111111111</v>
      </c>
      <c r="F27" s="46">
        <f>IF(A27="","",VLOOKUP(A27,Entrants!$B$4:$N$105,13))</f>
        <v>0.005092592592592592</v>
      </c>
      <c r="G27" s="46">
        <f t="shared" si="0"/>
        <v>0.013518518518518517</v>
      </c>
      <c r="H27" s="46"/>
      <c r="I27" s="8">
        <v>23</v>
      </c>
      <c r="J27" s="10" t="s">
        <v>98</v>
      </c>
      <c r="K27" s="9">
        <v>0.018854166666666665</v>
      </c>
      <c r="L27" s="9">
        <v>0.007175925925925926</v>
      </c>
      <c r="M27" s="9">
        <v>0.011678240740740739</v>
      </c>
      <c r="N27" s="9"/>
      <c r="O27" s="9"/>
    </row>
    <row r="28" spans="1:15" ht="15">
      <c r="A28" s="44">
        <v>29</v>
      </c>
      <c r="B28" s="44">
        <f>IF(A28="","",VLOOKUP(A28,Entrants!$B$4:$D$105,3))</f>
        <v>0</v>
      </c>
      <c r="C28" s="8">
        <f t="shared" si="1"/>
        <v>24</v>
      </c>
      <c r="D28" s="43" t="str">
        <f>IF(A28="","",VLOOKUP(A28,Entrants!$B$4:$C$105,2))</f>
        <v>Gaughan, Martin</v>
      </c>
      <c r="E28" s="46">
        <v>0.018622685185185183</v>
      </c>
      <c r="F28" s="46">
        <f>IF(A28="","",VLOOKUP(A28,Entrants!$B$4:$N$105,13))</f>
        <v>0.007291666666666666</v>
      </c>
      <c r="G28" s="46">
        <f t="shared" si="0"/>
        <v>0.011331018518518518</v>
      </c>
      <c r="H28" s="46"/>
      <c r="I28" s="8">
        <v>24</v>
      </c>
      <c r="J28" s="10" t="s">
        <v>166</v>
      </c>
      <c r="K28" s="9">
        <v>0.018796296296296297</v>
      </c>
      <c r="L28" s="9">
        <v>0.006712962962962962</v>
      </c>
      <c r="M28" s="9">
        <v>0.012083333333333335</v>
      </c>
      <c r="N28" s="9"/>
      <c r="O28" s="9"/>
    </row>
    <row r="29" spans="1:15" ht="15">
      <c r="A29" s="44">
        <v>53</v>
      </c>
      <c r="B29" s="44" t="str">
        <f>IF(A29="","",VLOOKUP(A29,Entrants!$B$4:$D$105,3))</f>
        <v>MM</v>
      </c>
      <c r="C29" s="8">
        <f t="shared" si="1"/>
        <v>25</v>
      </c>
      <c r="D29" s="43" t="str">
        <f>IF(A29="","",VLOOKUP(A29,Entrants!$B$4:$C$105,2))</f>
        <v>McCabe, Terry</v>
      </c>
      <c r="E29" s="46">
        <v>0.01866898148148148</v>
      </c>
      <c r="F29" s="46">
        <f>IF(A29="","",VLOOKUP(A29,Entrants!$B$4:$N$105,13))</f>
        <v>0.00636574074074074</v>
      </c>
      <c r="G29" s="46">
        <f t="shared" si="0"/>
        <v>0.01230324074074074</v>
      </c>
      <c r="H29" s="46"/>
      <c r="I29" s="8">
        <v>25</v>
      </c>
      <c r="J29" s="10" t="s">
        <v>139</v>
      </c>
      <c r="K29" s="9">
        <v>0.018935185185185183</v>
      </c>
      <c r="L29" s="9">
        <v>0.006712962962962962</v>
      </c>
      <c r="M29" s="9">
        <v>0.012222222222222221</v>
      </c>
      <c r="N29" s="9"/>
      <c r="O29" s="9"/>
    </row>
    <row r="30" spans="1:15" ht="15">
      <c r="A30" s="44">
        <v>54</v>
      </c>
      <c r="B30" s="44" t="str">
        <f>IF(A30="","",VLOOKUP(A30,Entrants!$B$4:$D$105,3))</f>
        <v>MM</v>
      </c>
      <c r="C30" s="8">
        <f t="shared" si="1"/>
        <v>26</v>
      </c>
      <c r="D30" s="43" t="str">
        <f>IF(A30="","",VLOOKUP(A30,Entrants!$B$4:$C$105,2))</f>
        <v>Morris, Helen</v>
      </c>
      <c r="E30" s="46">
        <v>0.018680555555555554</v>
      </c>
      <c r="F30" s="46">
        <f>IF(A30="","",VLOOKUP(A30,Entrants!$B$4:$N$105,13))</f>
        <v>0.0061342592592592594</v>
      </c>
      <c r="G30" s="46">
        <f t="shared" si="0"/>
        <v>0.012546296296296295</v>
      </c>
      <c r="H30" s="46"/>
      <c r="I30" s="8">
        <v>26</v>
      </c>
      <c r="J30" s="10" t="s">
        <v>129</v>
      </c>
      <c r="K30" s="9">
        <v>0.01866898148148148</v>
      </c>
      <c r="L30" s="9">
        <v>0.00636574074074074</v>
      </c>
      <c r="M30" s="9">
        <v>0.01230324074074074</v>
      </c>
      <c r="N30" s="9"/>
      <c r="O30" s="9"/>
    </row>
    <row r="31" spans="1:15" ht="15">
      <c r="A31" s="44">
        <v>82</v>
      </c>
      <c r="B31" s="44" t="str">
        <f>IF(A31="","",VLOOKUP(A31,Entrants!$B$4:$D$105,3))</f>
        <v>LL</v>
      </c>
      <c r="C31" s="8">
        <f t="shared" si="1"/>
        <v>27</v>
      </c>
      <c r="D31" s="43" t="str">
        <f>IF(A31="","",VLOOKUP(A31,Entrants!$B$4:$C$105,2))</f>
        <v>Woods, Joseph</v>
      </c>
      <c r="E31" s="46">
        <v>0.018680555555555554</v>
      </c>
      <c r="F31" s="46">
        <f>IF(A31="","",VLOOKUP(A31,Entrants!$B$4:$N$105,13))</f>
        <v>0.007870370370370371</v>
      </c>
      <c r="G31" s="46">
        <f t="shared" si="0"/>
        <v>0.010810185185185183</v>
      </c>
      <c r="H31" s="46"/>
      <c r="I31" s="8">
        <v>27</v>
      </c>
      <c r="J31" s="10" t="s">
        <v>107</v>
      </c>
      <c r="K31" s="9">
        <v>0.01832175925925926</v>
      </c>
      <c r="L31" s="9">
        <v>0.005902777777777778</v>
      </c>
      <c r="M31" s="9">
        <v>0.012418981481481482</v>
      </c>
      <c r="N31" s="9"/>
      <c r="O31" s="9"/>
    </row>
    <row r="32" spans="1:15" ht="15">
      <c r="A32" s="44">
        <v>57</v>
      </c>
      <c r="B32" s="44" t="str">
        <f>IF(A32="","",VLOOKUP(A32,Entrants!$B$4:$D$105,3))</f>
        <v>AD</v>
      </c>
      <c r="C32" s="8">
        <f t="shared" si="1"/>
        <v>28</v>
      </c>
      <c r="D32" s="43" t="str">
        <f>IF(A32="","",VLOOKUP(A32,Entrants!$B$4:$C$105,2))</f>
        <v>Nutt, Judith</v>
      </c>
      <c r="E32" s="46">
        <v>0.01869212962962963</v>
      </c>
      <c r="F32" s="46">
        <f>IF(A32="","",VLOOKUP(A32,Entrants!$B$4:$N$105,13))</f>
        <v>0.008101851851851851</v>
      </c>
      <c r="G32" s="46">
        <f t="shared" si="0"/>
        <v>0.01059027777777778</v>
      </c>
      <c r="H32" s="46"/>
      <c r="I32" s="8">
        <v>28</v>
      </c>
      <c r="J32" s="10" t="s">
        <v>245</v>
      </c>
      <c r="K32" s="9">
        <v>0.019085648148148147</v>
      </c>
      <c r="L32" s="9">
        <v>0.006597222222222222</v>
      </c>
      <c r="M32" s="9">
        <v>0.012488425925925924</v>
      </c>
      <c r="N32" s="9"/>
      <c r="O32" s="9"/>
    </row>
    <row r="33" spans="1:15" ht="15">
      <c r="A33" s="44">
        <v>83</v>
      </c>
      <c r="B33" s="44" t="str">
        <f>IF(A33="","",VLOOKUP(A33,Entrants!$B$4:$D$105,3))</f>
        <v>HT</v>
      </c>
      <c r="C33" s="8">
        <f t="shared" si="1"/>
        <v>29</v>
      </c>
      <c r="D33" s="43" t="str">
        <f>IF(A33="","",VLOOKUP(A33,Entrants!$B$4:$C$105,2))</f>
        <v>Young, Cath</v>
      </c>
      <c r="E33" s="46">
        <v>0.018703703703703705</v>
      </c>
      <c r="F33" s="46">
        <f>IF(A33="","",VLOOKUP(A33,Entrants!$B$4:$N$105,13))</f>
        <v>0.006018518518518518</v>
      </c>
      <c r="G33" s="46">
        <f t="shared" si="0"/>
        <v>0.012685185185185188</v>
      </c>
      <c r="H33" s="46"/>
      <c r="I33" s="8">
        <v>29</v>
      </c>
      <c r="J33" s="10" t="s">
        <v>130</v>
      </c>
      <c r="K33" s="9">
        <v>0.018680555555555554</v>
      </c>
      <c r="L33" s="9">
        <v>0.0061342592592592594</v>
      </c>
      <c r="M33" s="9">
        <v>0.012546296296296295</v>
      </c>
      <c r="N33" s="9"/>
      <c r="O33" s="9"/>
    </row>
    <row r="34" spans="1:15" ht="15">
      <c r="A34" s="44">
        <v>11</v>
      </c>
      <c r="B34" s="44" t="str">
        <f>IF(A34="","",VLOOKUP(A34,Entrants!$B$4:$D$105,3))</f>
        <v>RR</v>
      </c>
      <c r="C34" s="8">
        <f t="shared" si="1"/>
        <v>30</v>
      </c>
      <c r="D34" s="43" t="str">
        <f>IF(A34="","",VLOOKUP(A34,Entrants!$B$4:$C$105,2))</f>
        <v>Christopher, Heather</v>
      </c>
      <c r="E34" s="46">
        <v>0.01871527777777778</v>
      </c>
      <c r="F34" s="46">
        <f>IF(A34="","",VLOOKUP(A34,Entrants!$B$4:$N$105,13))</f>
        <v>0.007060185185185184</v>
      </c>
      <c r="G34" s="46">
        <f t="shared" si="0"/>
        <v>0.011655092592592595</v>
      </c>
      <c r="H34" s="46"/>
      <c r="I34" s="8">
        <v>30</v>
      </c>
      <c r="J34" s="10" t="s">
        <v>153</v>
      </c>
      <c r="K34" s="9">
        <v>0.018703703703703705</v>
      </c>
      <c r="L34" s="9">
        <v>0.006018518518518518</v>
      </c>
      <c r="M34" s="9">
        <v>0.012685185185185188</v>
      </c>
      <c r="N34" s="9"/>
      <c r="O34" s="9"/>
    </row>
    <row r="35" spans="1:15" ht="15">
      <c r="A35" s="44">
        <v>76</v>
      </c>
      <c r="B35" s="44" t="str">
        <f>IF(A35="","",VLOOKUP(A35,Entrants!$B$4:$D$105,3))</f>
        <v>MP</v>
      </c>
      <c r="C35" s="8">
        <f t="shared" si="1"/>
        <v>31</v>
      </c>
      <c r="D35" s="43" t="str">
        <f>IF(A35="","",VLOOKUP(A35,Entrants!$B$4:$C$105,2))</f>
        <v>Stewart, Graeme</v>
      </c>
      <c r="E35" s="46">
        <v>0.01871527777777778</v>
      </c>
      <c r="F35" s="46">
        <f>IF(A35="","",VLOOKUP(A35,Entrants!$B$4:$N$105,13))</f>
        <v>0.008333333333333333</v>
      </c>
      <c r="G35" s="46">
        <f t="shared" si="0"/>
        <v>0.010381944444444445</v>
      </c>
      <c r="H35" s="46"/>
      <c r="I35" s="8">
        <v>31</v>
      </c>
      <c r="J35" s="10" t="s">
        <v>135</v>
      </c>
      <c r="K35" s="9">
        <v>0.019976851851851853</v>
      </c>
      <c r="L35" s="9">
        <v>0.007175925925925926</v>
      </c>
      <c r="M35" s="9">
        <v>0.012800925925925927</v>
      </c>
      <c r="N35" s="9"/>
      <c r="O35" s="9"/>
    </row>
    <row r="36" spans="1:15" ht="15">
      <c r="A36" s="44">
        <v>8</v>
      </c>
      <c r="B36" s="44" t="str">
        <f>IF(A36="","",VLOOKUP(A36,Entrants!$B$4:$D$105,3))</f>
        <v>HT</v>
      </c>
      <c r="C36" s="8">
        <f t="shared" si="1"/>
        <v>32</v>
      </c>
      <c r="D36" s="43" t="str">
        <f>IF(A36="","",VLOOKUP(A36,Entrants!$B$4:$C$105,2))</f>
        <v>Bruce, Helen</v>
      </c>
      <c r="E36" s="46">
        <v>0.018726851851851852</v>
      </c>
      <c r="F36" s="46">
        <f>IF(A36="","",VLOOKUP(A36,Entrants!$B$4:$N$105,13))</f>
        <v>0.005902777777777778</v>
      </c>
      <c r="G36" s="46">
        <f t="shared" si="0"/>
        <v>0.012824074074074075</v>
      </c>
      <c r="H36" s="46"/>
      <c r="I36" s="8">
        <v>32</v>
      </c>
      <c r="J36" s="10" t="s">
        <v>90</v>
      </c>
      <c r="K36" s="9">
        <v>0.018726851851851852</v>
      </c>
      <c r="L36" s="9">
        <v>0.005902777777777778</v>
      </c>
      <c r="M36" s="9">
        <v>0.012824074074074075</v>
      </c>
      <c r="N36" s="9"/>
      <c r="O36" s="9"/>
    </row>
    <row r="37" spans="1:15" ht="15">
      <c r="A37" s="44">
        <v>28</v>
      </c>
      <c r="B37" s="44" t="str">
        <f>IF(A37="","",VLOOKUP(A37,Entrants!$B$4:$D$105,3))</f>
        <v>FS</v>
      </c>
      <c r="C37" s="8">
        <f t="shared" si="1"/>
        <v>33</v>
      </c>
      <c r="D37" s="43" t="str">
        <f>IF(A37="","",VLOOKUP(A37,Entrants!$B$4:$C$105,2))</f>
        <v>French, Steven</v>
      </c>
      <c r="E37" s="46">
        <v>0.01875</v>
      </c>
      <c r="F37" s="46">
        <f>IF(A37="","",VLOOKUP(A37,Entrants!$B$4:$N$105,13))</f>
        <v>0.007175925925925926</v>
      </c>
      <c r="G37" s="46">
        <f t="shared" si="0"/>
        <v>0.011574074074074073</v>
      </c>
      <c r="H37" s="46"/>
      <c r="I37" s="8">
        <v>33</v>
      </c>
      <c r="J37" s="10" t="s">
        <v>161</v>
      </c>
      <c r="K37" s="9">
        <v>0.018449074074074073</v>
      </c>
      <c r="L37" s="9">
        <v>0.005555555555555556</v>
      </c>
      <c r="M37" s="9">
        <v>0.012893518518518516</v>
      </c>
      <c r="N37" s="9"/>
      <c r="O37" s="9"/>
    </row>
    <row r="38" spans="1:15" ht="15">
      <c r="A38" s="44">
        <v>67</v>
      </c>
      <c r="B38" s="44">
        <f>IF(A38="","",VLOOKUP(A38,Entrants!$B$4:$D$105,3))</f>
        <v>0</v>
      </c>
      <c r="C38" s="8">
        <f t="shared" si="1"/>
        <v>34</v>
      </c>
      <c r="D38" s="43" t="str">
        <f>IF(A38="","",VLOOKUP(A38,Entrants!$B$4:$C$105,2))</f>
        <v>Scott, Erin</v>
      </c>
      <c r="E38" s="46">
        <v>0.018796296296296297</v>
      </c>
      <c r="F38" s="46">
        <f>IF(A38="","",VLOOKUP(A38,Entrants!$B$4:$N$105,13))</f>
        <v>0.006712962962962962</v>
      </c>
      <c r="G38" s="46">
        <f t="shared" si="0"/>
        <v>0.012083333333333335</v>
      </c>
      <c r="H38" s="46"/>
      <c r="I38" s="8">
        <v>34</v>
      </c>
      <c r="J38" s="10" t="s">
        <v>243</v>
      </c>
      <c r="K38" s="9">
        <v>0.01880787037037037</v>
      </c>
      <c r="L38" s="9">
        <v>0.005787037037037038</v>
      </c>
      <c r="M38" s="9">
        <v>0.013020833333333332</v>
      </c>
      <c r="N38" s="9"/>
      <c r="O38" s="9"/>
    </row>
    <row r="39" spans="1:15" ht="15">
      <c r="A39" s="44">
        <v>88</v>
      </c>
      <c r="B39" s="44">
        <f>IF(A39="","",VLOOKUP(A39,Entrants!$B$4:$D$105,3))</f>
        <v>0</v>
      </c>
      <c r="C39" s="8">
        <f t="shared" si="1"/>
        <v>35</v>
      </c>
      <c r="D39" s="43" t="str">
        <f>IF(A39="","",VLOOKUP(A39,Entrants!$B$4:$C$105,2))</f>
        <v>Browning, Sue</v>
      </c>
      <c r="E39" s="46">
        <v>0.01880787037037037</v>
      </c>
      <c r="F39" s="46">
        <f>IF(A39="","",VLOOKUP(A39,Entrants!$B$4:$N$105,13))</f>
        <v>0.005787037037037038</v>
      </c>
      <c r="G39" s="46">
        <f t="shared" si="0"/>
        <v>0.013020833333333332</v>
      </c>
      <c r="H39" s="46"/>
      <c r="I39" s="8">
        <v>35</v>
      </c>
      <c r="J39" s="10" t="s">
        <v>116</v>
      </c>
      <c r="K39" s="9">
        <v>0.018506944444444444</v>
      </c>
      <c r="L39" s="9">
        <v>0.005324074074074075</v>
      </c>
      <c r="M39" s="9">
        <v>0.013182870370370369</v>
      </c>
      <c r="N39" s="9"/>
      <c r="O39" s="9"/>
    </row>
    <row r="40" spans="1:15" ht="15">
      <c r="A40" s="44">
        <v>20</v>
      </c>
      <c r="B40" s="44" t="str">
        <f>IF(A40="","",VLOOKUP(A40,Entrants!$B$4:$D$105,3))</f>
        <v>FS</v>
      </c>
      <c r="C40" s="8">
        <f t="shared" si="1"/>
        <v>36</v>
      </c>
      <c r="D40" s="43" t="str">
        <f>IF(A40="","",VLOOKUP(A40,Entrants!$B$4:$C$105,2))</f>
        <v>Dobby, Steve</v>
      </c>
      <c r="E40" s="46">
        <v>0.018854166666666665</v>
      </c>
      <c r="F40" s="46">
        <f>IF(A40="","",VLOOKUP(A40,Entrants!$B$4:$N$105,13))</f>
        <v>0.007175925925925926</v>
      </c>
      <c r="G40" s="46">
        <f t="shared" si="0"/>
        <v>0.011678240740740739</v>
      </c>
      <c r="H40" s="46"/>
      <c r="I40" s="8">
        <v>36</v>
      </c>
      <c r="J40" s="10" t="s">
        <v>128</v>
      </c>
      <c r="K40" s="9">
        <v>0.01855324074074074</v>
      </c>
      <c r="L40" s="9">
        <v>0.005324074074074075</v>
      </c>
      <c r="M40" s="9">
        <v>0.013229166666666667</v>
      </c>
      <c r="N40" s="9"/>
      <c r="O40" s="9"/>
    </row>
    <row r="41" spans="1:15" ht="15">
      <c r="A41" s="44">
        <v>66</v>
      </c>
      <c r="B41" s="44" t="str">
        <f>IF(A41="","",VLOOKUP(A41,Entrants!$B$4:$D$105,3))</f>
        <v>FS</v>
      </c>
      <c r="C41" s="8">
        <f t="shared" si="1"/>
        <v>37</v>
      </c>
      <c r="D41" s="43" t="str">
        <f>IF(A41="","",VLOOKUP(A41,Entrants!$B$4:$C$105,2))</f>
        <v>Scott, Martin</v>
      </c>
      <c r="E41" s="46">
        <v>0.018935185185185183</v>
      </c>
      <c r="F41" s="46">
        <f>IF(A41="","",VLOOKUP(A41,Entrants!$B$4:$N$105,13))</f>
        <v>0.006712962962962962</v>
      </c>
      <c r="G41" s="46">
        <f t="shared" si="0"/>
        <v>0.012222222222222221</v>
      </c>
      <c r="H41" s="46"/>
      <c r="I41" s="8">
        <v>37</v>
      </c>
      <c r="J41" s="10" t="s">
        <v>141</v>
      </c>
      <c r="K41" s="9">
        <v>0.01861111111111111</v>
      </c>
      <c r="L41" s="9">
        <v>0.005092592592592592</v>
      </c>
      <c r="M41" s="9">
        <v>0.013518518518518517</v>
      </c>
      <c r="N41" s="9"/>
      <c r="O41" s="9"/>
    </row>
    <row r="42" spans="1:15" ht="15">
      <c r="A42" s="44">
        <v>77</v>
      </c>
      <c r="B42" s="44" t="str">
        <f>IF(A42="","",VLOOKUP(A42,Entrants!$B$4:$D$105,3))</f>
        <v>LL</v>
      </c>
      <c r="C42" s="8">
        <f t="shared" si="1"/>
        <v>38</v>
      </c>
      <c r="D42" s="43" t="str">
        <f>IF(A42="","",VLOOKUP(A42,Entrants!$B$4:$C$105,2))</f>
        <v>Storey, Calum</v>
      </c>
      <c r="E42" s="46">
        <v>0.01902777777777778</v>
      </c>
      <c r="F42" s="46">
        <f>IF(A42="","",VLOOKUP(A42,Entrants!$B$4:$N$105,13))</f>
        <v>0.008101851851851851</v>
      </c>
      <c r="G42" s="46">
        <f t="shared" si="0"/>
        <v>0.010925925925925927</v>
      </c>
      <c r="H42" s="46"/>
      <c r="I42" s="8">
        <v>38</v>
      </c>
      <c r="J42" s="10" t="s">
        <v>124</v>
      </c>
      <c r="K42" s="9">
        <v>0.01840277777777778</v>
      </c>
      <c r="L42" s="9">
        <v>0.004861111111111111</v>
      </c>
      <c r="M42" s="9">
        <v>0.013541666666666667</v>
      </c>
      <c r="N42" s="9"/>
      <c r="O42" s="9"/>
    </row>
    <row r="43" spans="1:15" ht="15">
      <c r="A43" s="44">
        <v>90</v>
      </c>
      <c r="B43" s="44">
        <f>IF(A43="","",VLOOKUP(A43,Entrants!$B$4:$D$105,3))</f>
        <v>0</v>
      </c>
      <c r="C43" s="8">
        <f t="shared" si="1"/>
        <v>39</v>
      </c>
      <c r="D43" s="43" t="str">
        <f>IF(A43="","",VLOOKUP(A43,Entrants!$B$4:$C$105,2))</f>
        <v>James, Emma</v>
      </c>
      <c r="E43" s="46">
        <v>0.019085648148148147</v>
      </c>
      <c r="F43" s="46">
        <f>IF(A43="","",VLOOKUP(A43,Entrants!$B$4:$N$105,13))</f>
        <v>0.006597222222222222</v>
      </c>
      <c r="G43" s="46">
        <f t="shared" si="0"/>
        <v>0.012488425925925924</v>
      </c>
      <c r="H43" s="46"/>
      <c r="I43" s="8">
        <v>39</v>
      </c>
      <c r="J43" s="10" t="s">
        <v>122</v>
      </c>
      <c r="K43" s="9">
        <v>0.019699074074074074</v>
      </c>
      <c r="L43" s="9">
        <v>0.0061342592592592594</v>
      </c>
      <c r="M43" s="9">
        <v>0.013564814814814814</v>
      </c>
      <c r="N43" s="9"/>
      <c r="O43" s="9"/>
    </row>
    <row r="44" spans="1:15" ht="15">
      <c r="A44" s="44">
        <v>61</v>
      </c>
      <c r="B44" s="44" t="str">
        <f>IF(A44="","",VLOOKUP(A44,Entrants!$B$4:$D$105,3))</f>
        <v>MP</v>
      </c>
      <c r="C44" s="8">
        <f t="shared" si="1"/>
        <v>40</v>
      </c>
      <c r="D44" s="43" t="str">
        <f>IF(A44="","",VLOOKUP(A44,Entrants!$B$4:$C$105,2))</f>
        <v>Rawlinson, Louise</v>
      </c>
      <c r="E44" s="46">
        <v>0.01915509259259259</v>
      </c>
      <c r="F44" s="46">
        <f>IF(A44="","",VLOOKUP(A44,Entrants!$B$4:$N$105,13))</f>
        <v>0.004976851851851852</v>
      </c>
      <c r="G44" s="46">
        <f t="shared" si="0"/>
        <v>0.01417824074074074</v>
      </c>
      <c r="H44" s="46"/>
      <c r="I44" s="8">
        <v>40</v>
      </c>
      <c r="J44" s="10" t="s">
        <v>85</v>
      </c>
      <c r="K44" s="9">
        <v>0.019664351851851853</v>
      </c>
      <c r="L44" s="9">
        <v>0.005787037037037038</v>
      </c>
      <c r="M44" s="9">
        <v>0.013877314814814815</v>
      </c>
      <c r="N44" s="9"/>
      <c r="O44" s="9"/>
    </row>
    <row r="45" spans="1:15" ht="15">
      <c r="A45" s="44">
        <v>64</v>
      </c>
      <c r="B45" s="44" t="str">
        <f>IF(A45="","",VLOOKUP(A45,Entrants!$B$4:$D$105,3))</f>
        <v>AD</v>
      </c>
      <c r="C45" s="8">
        <f t="shared" si="1"/>
        <v>41</v>
      </c>
      <c r="D45" s="43" t="str">
        <f>IF(A45="","",VLOOKUP(A45,Entrants!$B$4:$C$105,2))</f>
        <v>Robinson, Adam</v>
      </c>
      <c r="E45" s="46">
        <v>0.01915509259259259</v>
      </c>
      <c r="F45" s="46">
        <f>IF(A45="","",VLOOKUP(A45,Entrants!$B$4:$N$105,13))</f>
        <v>0.007986111111111112</v>
      </c>
      <c r="G45" s="46">
        <f t="shared" si="0"/>
        <v>0.01116898148148148</v>
      </c>
      <c r="H45" s="46"/>
      <c r="I45" s="8">
        <v>41</v>
      </c>
      <c r="J45" s="10" t="s">
        <v>136</v>
      </c>
      <c r="K45" s="9">
        <v>0.01915509259259259</v>
      </c>
      <c r="L45" s="9">
        <v>0.004976851851851852</v>
      </c>
      <c r="M45" s="9">
        <v>0.01417824074074074</v>
      </c>
      <c r="N45" s="9"/>
      <c r="O45" s="9"/>
    </row>
    <row r="46" spans="1:15" ht="15">
      <c r="A46" s="44">
        <v>72</v>
      </c>
      <c r="B46" s="44" t="str">
        <f>IF(A46="","",VLOOKUP(A46,Entrants!$B$4:$D$105,3))</f>
        <v>TB</v>
      </c>
      <c r="C46" s="8">
        <f t="shared" si="1"/>
        <v>42</v>
      </c>
      <c r="D46" s="43" t="str">
        <f>IF(A46="","",VLOOKUP(A46,Entrants!$B$4:$C$105,2))</f>
        <v>Singleton, Karen</v>
      </c>
      <c r="E46" s="46">
        <v>0.01958333333333333</v>
      </c>
      <c r="F46" s="46">
        <f>IF(A46="","",VLOOKUP(A46,Entrants!$B$4:$N$105,13))</f>
        <v>0.005324074074074075</v>
      </c>
      <c r="G46" s="46">
        <f t="shared" si="0"/>
        <v>0.014259259259259256</v>
      </c>
      <c r="H46" s="46"/>
      <c r="I46" s="8">
        <v>42</v>
      </c>
      <c r="J46" s="10" t="s">
        <v>163</v>
      </c>
      <c r="K46" s="9">
        <v>0.01958333333333333</v>
      </c>
      <c r="L46" s="9">
        <v>0.005324074074074075</v>
      </c>
      <c r="M46" s="9">
        <v>0.014259259259259256</v>
      </c>
      <c r="N46" s="9"/>
      <c r="O46" s="9"/>
    </row>
    <row r="47" spans="1:15" ht="15">
      <c r="A47" s="44">
        <v>2</v>
      </c>
      <c r="B47" s="44" t="str">
        <f>IF(A47="","",VLOOKUP(A47,Entrants!$B$4:$D$105,3))</f>
        <v>RD</v>
      </c>
      <c r="C47" s="8">
        <f t="shared" si="1"/>
        <v>43</v>
      </c>
      <c r="D47" s="43" t="str">
        <f>IF(A47="","",VLOOKUP(A47,Entrants!$B$4:$C$105,2))</f>
        <v>Barrass, Heather</v>
      </c>
      <c r="E47" s="46">
        <v>0.019664351851851853</v>
      </c>
      <c r="F47" s="46">
        <f>IF(A47="","",VLOOKUP(A47,Entrants!$B$4:$N$105,13))</f>
        <v>0.005787037037037038</v>
      </c>
      <c r="G47" s="46">
        <f t="shared" si="0"/>
        <v>0.013877314814814815</v>
      </c>
      <c r="H47" s="46"/>
      <c r="I47" s="8">
        <v>43</v>
      </c>
      <c r="J47" s="10" t="s">
        <v>96</v>
      </c>
      <c r="K47" s="9">
        <v>0.018530092592592595</v>
      </c>
      <c r="L47" s="9">
        <v>0.003587962962962963</v>
      </c>
      <c r="M47" s="9">
        <v>0.014942129629629632</v>
      </c>
      <c r="N47" s="9"/>
      <c r="O47" s="9"/>
    </row>
    <row r="48" spans="1:15" ht="15">
      <c r="A48" s="44">
        <v>46</v>
      </c>
      <c r="B48" s="44" t="str">
        <f>IF(A48="","",VLOOKUP(A48,Entrants!$B$4:$D$105,3))</f>
        <v>CA</v>
      </c>
      <c r="C48" s="8">
        <f t="shared" si="1"/>
        <v>44</v>
      </c>
      <c r="D48" s="43" t="str">
        <f>IF(A48="","",VLOOKUP(A48,Entrants!$B$4:$C$105,2))</f>
        <v>Lemin, Julie</v>
      </c>
      <c r="E48" s="46">
        <v>0.019699074074074074</v>
      </c>
      <c r="F48" s="46">
        <f>IF(A48="","",VLOOKUP(A48,Entrants!$B$4:$N$105,13))</f>
        <v>0.0061342592592592594</v>
      </c>
      <c r="G48" s="46">
        <f t="shared" si="0"/>
        <v>0.013564814814814814</v>
      </c>
      <c r="H48" s="46"/>
      <c r="I48" s="8">
        <v>44</v>
      </c>
      <c r="J48" s="10" t="s">
        <v>177</v>
      </c>
      <c r="K48" s="9">
        <v>0.01834490740740741</v>
      </c>
      <c r="L48" s="9">
        <v>0.0032407407407407406</v>
      </c>
      <c r="M48" s="9">
        <v>0.01510416666666667</v>
      </c>
      <c r="N48" s="9"/>
      <c r="O48" s="9"/>
    </row>
    <row r="49" spans="1:15" ht="15">
      <c r="A49" s="44">
        <v>35</v>
      </c>
      <c r="B49" s="44" t="str">
        <f>IF(A49="","",VLOOKUP(A49,Entrants!$B$4:$D$105,3))</f>
        <v>RD</v>
      </c>
      <c r="C49" s="8">
        <f t="shared" si="1"/>
        <v>45</v>
      </c>
      <c r="D49" s="43" t="str">
        <f>IF(A49="","",VLOOKUP(A49,Entrants!$B$4:$C$105,2))</f>
        <v>Herron, Aynsley</v>
      </c>
      <c r="E49" s="46">
        <v>0.019837962962962963</v>
      </c>
      <c r="F49" s="46">
        <f>IF(A49="","",VLOOKUP(A49,Entrants!$B$4:$N$105,13))</f>
        <v>0.0038194444444444443</v>
      </c>
      <c r="G49" s="46">
        <f t="shared" si="0"/>
        <v>0.01601851851851852</v>
      </c>
      <c r="H49" s="46"/>
      <c r="I49" s="8">
        <v>45</v>
      </c>
      <c r="J49" s="10" t="s">
        <v>164</v>
      </c>
      <c r="K49" s="9">
        <v>0.018252314814814815</v>
      </c>
      <c r="L49" s="9">
        <v>0.002777777777777778</v>
      </c>
      <c r="M49" s="9">
        <v>0.015474537037037037</v>
      </c>
      <c r="N49" s="9"/>
      <c r="O49" s="9"/>
    </row>
    <row r="50" spans="1:15" ht="15">
      <c r="A50" s="44">
        <v>60</v>
      </c>
      <c r="B50" s="44" t="str">
        <f>IF(A50="","",VLOOKUP(A50,Entrants!$B$4:$D$105,3))</f>
        <v>RD</v>
      </c>
      <c r="C50" s="8">
        <f t="shared" si="1"/>
        <v>46</v>
      </c>
      <c r="D50" s="43" t="str">
        <f>IF(A50="","",VLOOKUP(A50,Entrants!$B$4:$C$105,2))</f>
        <v>Potts, David</v>
      </c>
      <c r="E50" s="46">
        <v>0.019976851851851853</v>
      </c>
      <c r="F50" s="46">
        <f>IF(A50="","",VLOOKUP(A50,Entrants!$B$4:$N$105,13))</f>
        <v>0.007175925925925926</v>
      </c>
      <c r="G50" s="46">
        <f t="shared" si="0"/>
        <v>0.012800925925925927</v>
      </c>
      <c r="H50" s="46"/>
      <c r="I50" s="8">
        <v>46</v>
      </c>
      <c r="J50" s="10" t="s">
        <v>126</v>
      </c>
      <c r="K50" s="9">
        <v>0.021631944444444443</v>
      </c>
      <c r="L50" s="9">
        <v>0.0061342592592592594</v>
      </c>
      <c r="M50" s="9">
        <v>0.015497685185185184</v>
      </c>
      <c r="N50" s="9"/>
      <c r="O50" s="9"/>
    </row>
    <row r="51" spans="1:15" ht="15">
      <c r="A51" s="44">
        <v>22</v>
      </c>
      <c r="B51" s="44" t="str">
        <f>IF(A51="","",VLOOKUP(A51,Entrants!$B$4:$D$105,3))</f>
        <v>HT</v>
      </c>
      <c r="C51" s="8">
        <f t="shared" si="1"/>
        <v>47</v>
      </c>
      <c r="D51" s="43" t="str">
        <f>IF(A51="","",VLOOKUP(A51,Entrants!$B$4:$C$105,2))</f>
        <v>Douglas, Louise</v>
      </c>
      <c r="E51" s="46">
        <v>0.02008101851851852</v>
      </c>
      <c r="F51" s="46">
        <f>IF(A51="","",VLOOKUP(A51,Entrants!$B$4:$N$105,13))</f>
        <v>0.0042824074074074075</v>
      </c>
      <c r="G51" s="46">
        <f t="shared" si="0"/>
        <v>0.01579861111111111</v>
      </c>
      <c r="H51" s="46"/>
      <c r="I51" s="8">
        <v>47</v>
      </c>
      <c r="J51" s="10" t="s">
        <v>100</v>
      </c>
      <c r="K51" s="9">
        <v>0.02008101851851852</v>
      </c>
      <c r="L51" s="9">
        <v>0.0042824074074074075</v>
      </c>
      <c r="M51" s="9">
        <v>0.01579861111111111</v>
      </c>
      <c r="N51" s="9"/>
      <c r="O51" s="9"/>
    </row>
    <row r="52" spans="1:15" ht="15">
      <c r="A52" s="44">
        <v>50</v>
      </c>
      <c r="B52" s="44">
        <f>IF(A52="","",VLOOKUP(A52,Entrants!$B$4:$D$105,3))</f>
        <v>0</v>
      </c>
      <c r="C52" s="8">
        <f t="shared" si="1"/>
        <v>48</v>
      </c>
      <c r="D52" s="43" t="str">
        <f>IF(A52="","",VLOOKUP(A52,Entrants!$B$4:$C$105,2))</f>
        <v>Mallon, John</v>
      </c>
      <c r="E52" s="46">
        <v>0.021631944444444443</v>
      </c>
      <c r="F52" s="46">
        <f>IF(A52="","",VLOOKUP(A52,Entrants!$B$4:$N$105,13))</f>
        <v>0.0061342592592592594</v>
      </c>
      <c r="G52" s="46">
        <f t="shared" si="0"/>
        <v>0.015497685185185184</v>
      </c>
      <c r="H52" s="46"/>
      <c r="I52" s="8">
        <v>48</v>
      </c>
      <c r="J52" s="10" t="s">
        <v>112</v>
      </c>
      <c r="K52" s="9">
        <v>0.019837962962962963</v>
      </c>
      <c r="L52" s="9">
        <v>0.0038194444444444443</v>
      </c>
      <c r="M52" s="9">
        <v>0.01601851851851852</v>
      </c>
      <c r="N52" s="9"/>
      <c r="O52" s="9"/>
    </row>
    <row r="53" spans="1:15" ht="15">
      <c r="A53" s="44"/>
      <c r="B53" s="44">
        <f>IF(A53="","",VLOOKUP(A53,Entrants!$B$4:$D$105,3))</f>
      </c>
      <c r="C53" s="8">
        <f t="shared" si="1"/>
        <v>49</v>
      </c>
      <c r="D53" s="43">
        <f>IF(A53="","",VLOOKUP(A53,Entrants!$B$4:$C$105,2))</f>
      </c>
      <c r="E53" s="46"/>
      <c r="F53" s="46">
        <f>IF(A53="","",VLOOKUP(A53,Entrants!$B$4:$N$105,13))</f>
      </c>
      <c r="G53" s="46">
        <f t="shared" si="0"/>
      </c>
      <c r="H53" s="46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44"/>
      <c r="B54" s="44">
        <f>IF(A54="","",VLOOKUP(A54,Entrants!$B$4:$D$105,3))</f>
      </c>
      <c r="C54" s="8">
        <f t="shared" si="1"/>
        <v>50</v>
      </c>
      <c r="D54" s="43">
        <f>IF(A54="","",VLOOKUP(A54,Entrants!$B$4:$C$105,2))</f>
      </c>
      <c r="E54" s="46"/>
      <c r="F54" s="46">
        <f>IF(A54="","",VLOOKUP(A54,Entrants!$B$4:$N$105,13))</f>
      </c>
      <c r="G54" s="46">
        <f t="shared" si="0"/>
      </c>
      <c r="H54" s="46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9"/>
      <c r="O54" s="9"/>
    </row>
    <row r="55" spans="1:15" ht="15">
      <c r="A55" s="44"/>
      <c r="B55" s="44">
        <f>IF(A55="","",VLOOKUP(A55,Entrants!$B$4:$D$105,3))</f>
      </c>
      <c r="C55" s="8">
        <f t="shared" si="1"/>
        <v>51</v>
      </c>
      <c r="D55" s="43">
        <f>IF(A55="","",VLOOKUP(A55,Entrants!$B$4:$C$105,2))</f>
      </c>
      <c r="E55" s="46"/>
      <c r="F55" s="46">
        <f>IF(A55="","",VLOOKUP(A55,Entrants!$B$4:$N$105,13))</f>
      </c>
      <c r="G55" s="46">
        <f t="shared" si="0"/>
      </c>
      <c r="H55" s="46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49"/>
      <c r="O55" s="49"/>
    </row>
    <row r="56" spans="1:15" ht="15">
      <c r="A56" s="44"/>
      <c r="B56" s="44">
        <f>IF(A56="","",VLOOKUP(A56,Entrants!$B$4:$D$105,3))</f>
      </c>
      <c r="C56" s="8">
        <f t="shared" si="1"/>
        <v>52</v>
      </c>
      <c r="D56" s="43">
        <f>IF(A56="","",VLOOKUP(A56,Entrants!$B$4:$C$105,2))</f>
      </c>
      <c r="E56" s="46"/>
      <c r="F56" s="46">
        <f>IF(A56="","",VLOOKUP(A56,Entrants!$B$4:$N$105,13))</f>
      </c>
      <c r="G56" s="46">
        <f t="shared" si="0"/>
      </c>
      <c r="H56" s="46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49"/>
      <c r="O56" s="49"/>
    </row>
    <row r="57" spans="1:15" ht="15">
      <c r="A57" s="44"/>
      <c r="B57" s="44">
        <f>IF(A57="","",VLOOKUP(A57,Entrants!$B$4:$D$105,3))</f>
      </c>
      <c r="C57" s="8">
        <f t="shared" si="1"/>
        <v>53</v>
      </c>
      <c r="D57" s="43">
        <f>IF(A57="","",VLOOKUP(A57,Entrants!$B$4:$C$105,2))</f>
      </c>
      <c r="E57" s="46"/>
      <c r="F57" s="46">
        <f>IF(A57="","",VLOOKUP(A57,Entrants!$B$4:$N$105,13))</f>
      </c>
      <c r="G57" s="46">
        <f t="shared" si="0"/>
      </c>
      <c r="H57" s="46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49"/>
      <c r="O57" s="49"/>
    </row>
    <row r="58" spans="1:15" ht="15">
      <c r="A58" s="44"/>
      <c r="B58" s="44">
        <f>IF(A58="","",VLOOKUP(A58,Entrants!$B$4:$D$105,3))</f>
      </c>
      <c r="C58" s="8">
        <f t="shared" si="1"/>
        <v>54</v>
      </c>
      <c r="D58" s="43">
        <f>IF(A58="","",VLOOKUP(A58,Entrants!$B$4:$C$105,2))</f>
      </c>
      <c r="E58" s="46"/>
      <c r="F58" s="46">
        <f>IF(A58="","",VLOOKUP(A58,Entrants!$B$4:$N$105,13))</f>
      </c>
      <c r="G58" s="46">
        <f t="shared" si="0"/>
      </c>
      <c r="H58" s="46"/>
      <c r="I58" s="8">
        <v>54</v>
      </c>
      <c r="J58" s="10" t="s">
        <v>15</v>
      </c>
      <c r="K58" s="9"/>
      <c r="L58" s="9" t="s">
        <v>15</v>
      </c>
      <c r="M58" s="9" t="s">
        <v>15</v>
      </c>
      <c r="N58" s="49"/>
      <c r="O58" s="49"/>
    </row>
    <row r="59" spans="1:15" ht="15">
      <c r="A59" s="44"/>
      <c r="B59" s="44">
        <f>IF(A59="","",VLOOKUP(A59,Entrants!$B$4:$D$105,3))</f>
      </c>
      <c r="C59" s="8">
        <f t="shared" si="1"/>
        <v>55</v>
      </c>
      <c r="D59" s="43">
        <f>IF(A59="","",VLOOKUP(A59,Entrants!$B$4:$C$105,2))</f>
      </c>
      <c r="E59" s="46"/>
      <c r="F59" s="46">
        <f>IF(A59="","",VLOOKUP(A59,Entrants!$B$4:$N$105,13))</f>
      </c>
      <c r="G59" s="46">
        <f t="shared" si="0"/>
      </c>
      <c r="H59" s="46"/>
      <c r="I59" s="8">
        <v>55</v>
      </c>
      <c r="J59" s="10" t="s">
        <v>15</v>
      </c>
      <c r="K59" s="9"/>
      <c r="L59" s="9" t="s">
        <v>15</v>
      </c>
      <c r="M59" s="9" t="s">
        <v>15</v>
      </c>
      <c r="N59" s="49"/>
      <c r="O59" s="49"/>
    </row>
    <row r="60" spans="1:15" ht="15">
      <c r="A60" s="44"/>
      <c r="B60" s="44">
        <f>IF(A60="","",VLOOKUP(A60,Entrants!$B$4:$D$105,3))</f>
      </c>
      <c r="C60" s="8">
        <f t="shared" si="1"/>
        <v>56</v>
      </c>
      <c r="D60" s="43">
        <f>IF(A60="","",VLOOKUP(A60,Entrants!$B$4:$C$105,2))</f>
      </c>
      <c r="E60" s="46"/>
      <c r="F60" s="46">
        <f>IF(A60="","",VLOOKUP(A60,Entrants!$B$4:$N$105,13))</f>
      </c>
      <c r="G60" s="46">
        <f t="shared" si="0"/>
      </c>
      <c r="H60" s="46"/>
      <c r="I60" s="8">
        <v>56</v>
      </c>
      <c r="J60" s="10" t="s">
        <v>15</v>
      </c>
      <c r="K60" s="9"/>
      <c r="L60" s="9" t="s">
        <v>15</v>
      </c>
      <c r="M60" s="9" t="s">
        <v>15</v>
      </c>
      <c r="N60" s="49"/>
      <c r="O60" s="49"/>
    </row>
    <row r="61" spans="1:15" ht="15">
      <c r="A61" s="44"/>
      <c r="B61" s="44">
        <f>IF(A61="","",VLOOKUP(A61,Entrants!$B$4:$D$105,3))</f>
      </c>
      <c r="C61" s="8">
        <f t="shared" si="1"/>
        <v>57</v>
      </c>
      <c r="D61" s="43">
        <f>IF(A61="","",VLOOKUP(A61,Entrants!$B$4:$C$105,2))</f>
      </c>
      <c r="E61" s="46"/>
      <c r="F61" s="46">
        <f>IF(A61="","",VLOOKUP(A61,Entrants!$B$4:$N$105,13))</f>
      </c>
      <c r="G61" s="46">
        <f t="shared" si="0"/>
      </c>
      <c r="H61" s="46"/>
      <c r="I61" s="8">
        <v>57</v>
      </c>
      <c r="J61" s="10" t="s">
        <v>15</v>
      </c>
      <c r="K61" s="9"/>
      <c r="L61" s="9" t="s">
        <v>15</v>
      </c>
      <c r="M61" s="9" t="s">
        <v>15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6"/>
      <c r="F62" s="46">
        <f>IF(A62="","",VLOOKUP(A62,Entrants!$B$4:$N$105,13))</f>
      </c>
      <c r="G62" s="46">
        <f t="shared" si="0"/>
      </c>
      <c r="H62" s="46"/>
      <c r="I62" s="8">
        <v>58</v>
      </c>
      <c r="J62" s="10" t="s">
        <v>15</v>
      </c>
      <c r="K62" s="9"/>
      <c r="L62" s="9" t="s">
        <v>15</v>
      </c>
      <c r="M62" s="9" t="s">
        <v>15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6"/>
      <c r="F63" s="46">
        <f>IF(A63="","",VLOOKUP(A63,Entrants!$B$4:$N$105,13))</f>
      </c>
      <c r="G63" s="46">
        <f t="shared" si="0"/>
      </c>
      <c r="H63" s="46"/>
      <c r="I63" s="8">
        <v>59</v>
      </c>
      <c r="J63" s="10" t="s">
        <v>15</v>
      </c>
      <c r="K63" s="9"/>
      <c r="L63" s="9" t="s">
        <v>15</v>
      </c>
      <c r="M63" s="9" t="s">
        <v>15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6"/>
      <c r="F64" s="46">
        <f>IF(A64="","",VLOOKUP(A64,Entrants!$B$4:$N$105,13))</f>
      </c>
      <c r="G64" s="46">
        <f t="shared" si="0"/>
      </c>
      <c r="H64" s="46"/>
      <c r="I64" s="8">
        <v>60</v>
      </c>
      <c r="J64" s="10" t="s">
        <v>15</v>
      </c>
      <c r="K64" s="9"/>
      <c r="L64" s="9" t="s">
        <v>15</v>
      </c>
      <c r="M64" s="9" t="s">
        <v>15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6"/>
      <c r="F65" s="46">
        <f>IF(A65="","",VLOOKUP(A65,Entrants!$B$4:$N$105,13))</f>
      </c>
      <c r="G65" s="46">
        <f t="shared" si="0"/>
      </c>
      <c r="H65" s="46"/>
      <c r="I65" s="8">
        <v>61</v>
      </c>
      <c r="J65" s="10" t="s">
        <v>15</v>
      </c>
      <c r="K65" s="9"/>
      <c r="L65" s="9" t="s">
        <v>15</v>
      </c>
      <c r="M65" s="9" t="s">
        <v>15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6"/>
      <c r="F66" s="46">
        <f>IF(A66="","",VLOOKUP(A66,Entrants!$B$4:$N$105,13))</f>
      </c>
      <c r="G66" s="46">
        <f t="shared" si="0"/>
      </c>
      <c r="H66" s="46"/>
      <c r="I66" s="8">
        <v>62</v>
      </c>
      <c r="J66" s="10" t="s">
        <v>15</v>
      </c>
      <c r="K66" s="9"/>
      <c r="L66" s="9" t="s">
        <v>15</v>
      </c>
      <c r="M66" s="9" t="s">
        <v>15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6"/>
      <c r="F67" s="46">
        <f>IF(A67="","",VLOOKUP(A67,Entrants!$B$4:$N$105,13))</f>
      </c>
      <c r="G67" s="46">
        <f t="shared" si="0"/>
      </c>
      <c r="H67" s="46"/>
      <c r="I67" s="8">
        <v>63</v>
      </c>
      <c r="J67" s="10" t="s">
        <v>15</v>
      </c>
      <c r="K67" s="9"/>
      <c r="L67" s="9" t="s">
        <v>15</v>
      </c>
      <c r="M67" s="9" t="s">
        <v>15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6"/>
      <c r="F68" s="46">
        <f>IF(A68="","",VLOOKUP(A68,Entrants!$B$4:$N$105,13))</f>
      </c>
      <c r="G68" s="46">
        <f t="shared" si="0"/>
      </c>
      <c r="H68" s="46"/>
      <c r="I68" s="8">
        <v>64</v>
      </c>
      <c r="J68" s="10" t="s">
        <v>15</v>
      </c>
      <c r="K68" s="9"/>
      <c r="L68" s="9" t="s">
        <v>15</v>
      </c>
      <c r="M68" s="9" t="s">
        <v>15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6"/>
      <c r="F69" s="46">
        <f>IF(A69="","",VLOOKUP(A69,Entrants!$B$4:$N$105,13))</f>
      </c>
      <c r="G69" s="46">
        <f t="shared" si="0"/>
      </c>
      <c r="H69" s="46"/>
      <c r="I69" s="8">
        <v>65</v>
      </c>
      <c r="J69" s="10" t="s">
        <v>15</v>
      </c>
      <c r="K69" s="9"/>
      <c r="L69" s="9" t="s">
        <v>15</v>
      </c>
      <c r="M69" s="9" t="s">
        <v>15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6"/>
      <c r="F70" s="46">
        <f>IF(A70="","",VLOOKUP(A70,Entrants!$B$4:$N$105,13))</f>
      </c>
      <c r="G70" s="46">
        <f aca="true" t="shared" si="2" ref="G70:G84">IF(D70="","",E70-F70)</f>
      </c>
      <c r="H70" s="46"/>
      <c r="I70" s="8">
        <v>66</v>
      </c>
      <c r="J70" s="10" t="s">
        <v>15</v>
      </c>
      <c r="K70" s="9"/>
      <c r="L70" s="9" t="s">
        <v>15</v>
      </c>
      <c r="M70" s="9" t="s">
        <v>15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6"/>
      <c r="F71" s="46">
        <f>IF(A71="","",VLOOKUP(A71,Entrants!$B$4:$N$105,13))</f>
      </c>
      <c r="G71" s="46">
        <f t="shared" si="2"/>
      </c>
      <c r="H71" s="46"/>
      <c r="I71" s="8">
        <v>67</v>
      </c>
      <c r="J71" s="10" t="s">
        <v>15</v>
      </c>
      <c r="K71" s="9"/>
      <c r="L71" s="9" t="s">
        <v>15</v>
      </c>
      <c r="M71" s="9" t="s">
        <v>15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6"/>
      <c r="F72" s="46">
        <f>IF(A72="","",VLOOKUP(A72,Entrants!$B$4:$N$105,13))</f>
      </c>
      <c r="G72" s="46">
        <f t="shared" si="2"/>
      </c>
      <c r="H72" s="46"/>
      <c r="I72" s="8">
        <v>68</v>
      </c>
      <c r="J72" s="10" t="s">
        <v>15</v>
      </c>
      <c r="K72" s="9"/>
      <c r="L72" s="9" t="s">
        <v>15</v>
      </c>
      <c r="M72" s="9" t="s">
        <v>15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6"/>
      <c r="F73" s="46">
        <f>IF(A73="","",VLOOKUP(A73,Entrants!$B$4:$N$105,13))</f>
      </c>
      <c r="G73" s="46">
        <f t="shared" si="2"/>
      </c>
      <c r="H73" s="46"/>
      <c r="I73" s="8">
        <v>69</v>
      </c>
      <c r="J73" s="10" t="s">
        <v>15</v>
      </c>
      <c r="K73" s="9"/>
      <c r="L73" s="9" t="s">
        <v>15</v>
      </c>
      <c r="M73" s="9" t="s">
        <v>15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6"/>
      <c r="F74" s="46">
        <f>IF(A74="","",VLOOKUP(A74,Entrants!$B$4:$N$105,13))</f>
      </c>
      <c r="G74" s="46">
        <f t="shared" si="2"/>
      </c>
      <c r="H74" s="46"/>
      <c r="I74" s="8">
        <v>70</v>
      </c>
      <c r="J74" s="10" t="s">
        <v>15</v>
      </c>
      <c r="K74" s="9"/>
      <c r="L74" s="9" t="s">
        <v>15</v>
      </c>
      <c r="M74" s="9" t="s">
        <v>15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6"/>
      <c r="F75" s="46">
        <f>IF(A75="","",VLOOKUP(A75,Entrants!$B$4:$N$105,13))</f>
      </c>
      <c r="G75" s="46">
        <f t="shared" si="2"/>
      </c>
      <c r="H75" s="46"/>
      <c r="I75" s="8">
        <v>71</v>
      </c>
      <c r="J75" s="10" t="s">
        <v>15</v>
      </c>
      <c r="K75" s="9"/>
      <c r="L75" s="9" t="s">
        <v>15</v>
      </c>
      <c r="M75" s="9" t="s">
        <v>15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6"/>
      <c r="F76" s="46">
        <f>IF(A76="","",VLOOKUP(A76,Entrants!$B$4:$N$105,13))</f>
      </c>
      <c r="G76" s="46">
        <f t="shared" si="2"/>
      </c>
      <c r="H76" s="46"/>
      <c r="I76" s="8">
        <v>72</v>
      </c>
      <c r="J76" s="10" t="s">
        <v>15</v>
      </c>
      <c r="K76" s="9"/>
      <c r="L76" s="9" t="s">
        <v>15</v>
      </c>
      <c r="M76" s="9" t="s">
        <v>15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6"/>
      <c r="F77" s="46">
        <f>IF(A77="","",VLOOKUP(A77,Entrants!$B$4:$N$105,13))</f>
      </c>
      <c r="G77" s="46">
        <f t="shared" si="2"/>
      </c>
      <c r="H77" s="46"/>
      <c r="I77" s="8">
        <v>73</v>
      </c>
      <c r="J77" s="10" t="s">
        <v>15</v>
      </c>
      <c r="K77" s="9"/>
      <c r="L77" s="9" t="s">
        <v>15</v>
      </c>
      <c r="M77" s="9" t="s">
        <v>15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6"/>
      <c r="F78" s="46">
        <f>IF(A78="","",VLOOKUP(A78,Entrants!$B$4:$N$105,13))</f>
      </c>
      <c r="G78" s="46">
        <f t="shared" si="2"/>
      </c>
      <c r="H78" s="46"/>
      <c r="I78" s="8">
        <v>74</v>
      </c>
      <c r="J78" s="10" t="s">
        <v>15</v>
      </c>
      <c r="K78" s="9"/>
      <c r="L78" s="9" t="s">
        <v>15</v>
      </c>
      <c r="M78" s="9" t="s">
        <v>15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6"/>
      <c r="F79" s="46">
        <f>IF(A79="","",VLOOKUP(A79,Entrants!$B$4:$N$105,13))</f>
      </c>
      <c r="G79" s="46">
        <f t="shared" si="2"/>
      </c>
      <c r="H79" s="46"/>
      <c r="I79" s="8">
        <v>75</v>
      </c>
      <c r="J79" s="10" t="s">
        <v>15</v>
      </c>
      <c r="K79" s="9"/>
      <c r="L79" s="9" t="s">
        <v>15</v>
      </c>
      <c r="M79" s="9" t="s">
        <v>15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E80" s="4"/>
      <c r="F80" s="46">
        <f>IF(A80="","",VLOOKUP(A80,Entrants!$B$4:$N$105,13))</f>
      </c>
      <c r="G80" s="46">
        <f t="shared" si="2"/>
      </c>
      <c r="I80" s="8">
        <v>76</v>
      </c>
      <c r="J80" s="10" t="s">
        <v>15</v>
      </c>
      <c r="K80" s="9"/>
      <c r="L80" s="9" t="s">
        <v>15</v>
      </c>
      <c r="M80" s="9" t="s">
        <v>15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E81" s="4"/>
      <c r="F81" s="46">
        <f>IF(A81="","",VLOOKUP(A81,Entrants!$B$4:$N$105,13))</f>
      </c>
      <c r="G81" s="46">
        <f t="shared" si="2"/>
      </c>
      <c r="I81" s="8">
        <v>77</v>
      </c>
      <c r="J81" s="10" t="s">
        <v>15</v>
      </c>
      <c r="K81" s="9"/>
      <c r="L81" s="9" t="s">
        <v>15</v>
      </c>
      <c r="M81" s="9" t="s">
        <v>15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E82" s="4"/>
      <c r="F82" s="46">
        <f>IF(A82="","",VLOOKUP(A82,Entrants!$B$4:$N$105,13))</f>
      </c>
      <c r="G82" s="46">
        <f t="shared" si="2"/>
      </c>
      <c r="I82" s="8">
        <v>78</v>
      </c>
      <c r="J82" s="10" t="s">
        <v>15</v>
      </c>
      <c r="K82" s="9"/>
      <c r="L82" s="9" t="s">
        <v>15</v>
      </c>
      <c r="M82" s="9" t="s">
        <v>15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E83" s="4"/>
      <c r="F83" s="46">
        <f>IF(A83="","",VLOOKUP(A83,Entrants!$B$4:$N$105,13))</f>
      </c>
      <c r="G83" s="46">
        <f t="shared" si="2"/>
      </c>
      <c r="I83" s="8">
        <v>79</v>
      </c>
      <c r="J83" s="10" t="s">
        <v>15</v>
      </c>
      <c r="K83" s="9"/>
      <c r="L83" s="9" t="s">
        <v>15</v>
      </c>
      <c r="M83" s="9" t="s">
        <v>15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E84" s="4"/>
      <c r="F84" s="46">
        <f>IF(A84="","",VLOOKUP(A84,Entrants!$B$4:$N$105,13))</f>
      </c>
      <c r="G84" s="46">
        <f t="shared" si="2"/>
      </c>
      <c r="I84" s="8">
        <v>80</v>
      </c>
      <c r="J84" s="10" t="s">
        <v>15</v>
      </c>
      <c r="K84" s="9"/>
      <c r="L84" s="9" t="s">
        <v>15</v>
      </c>
      <c r="M84" s="9" t="s">
        <v>15</v>
      </c>
    </row>
    <row r="85" spans="3:10" ht="15">
      <c r="C85" s="44"/>
      <c r="D85" s="11">
        <f>IF(A85="","",VLOOKUP(A85,Entrants!$B$4:$C$85,2))</f>
      </c>
    </row>
    <row r="86" spans="3:10" ht="15">
      <c r="C86" s="44"/>
      <c r="D86" s="11">
        <f>IF(A86="","",VLOOKUP(A86,Entrants!$B$4:$C$85,2))</f>
      </c>
    </row>
    <row r="87" spans="3:10" ht="15">
      <c r="C87" s="44"/>
      <c r="D87" s="11">
        <f>IF(A87="","",VLOOKUP(A87,Entrants!$B$4:$C$85,2))</f>
      </c>
    </row>
    <row r="88" spans="3:10" ht="15">
      <c r="C88" s="44"/>
      <c r="D88" s="11">
        <f>IF(A88="","",VLOOKUP(A88,Entrants!$B$4:$C$85,2))</f>
      </c>
    </row>
    <row r="89" spans="3:10" ht="15">
      <c r="C89" s="44"/>
      <c r="D89" s="11">
        <f>IF(A89="","",VLOOKUP(A89,Entrants!$B$4:$C$85,2))</f>
      </c>
    </row>
    <row r="90" spans="3:10" ht="15">
      <c r="C90" s="44"/>
      <c r="D90" s="11">
        <f>IF(A90="","",VLOOKUP(A90,Entrants!$B$4:$C$85,2))</f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David Bradley</cp:lastModifiedBy>
  <cp:lastPrinted>2013-09-04T19:51:49Z</cp:lastPrinted>
  <dcterms:created xsi:type="dcterms:W3CDTF">2000-11-08T21:42:09Z</dcterms:created>
  <dcterms:modified xsi:type="dcterms:W3CDTF">2013-09-10T08:31:15Z</dcterms:modified>
  <cp:category/>
  <cp:version/>
  <cp:contentType/>
  <cp:contentStatus/>
</cp:coreProperties>
</file>