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80" windowWidth="19260" windowHeight="11115" tabRatio="1000" activeTab="5"/>
  </bookViews>
  <sheets>
    <sheet name="Entrants" sheetId="1" r:id="rId1"/>
    <sheet name="TEAMS" sheetId="2" r:id="rId2"/>
    <sheet name="Sheet1" sheetId="3" r:id="rId3"/>
    <sheet name="Sheet2" sheetId="4" r:id="rId4"/>
    <sheet name="TEAM result" sheetId="5" r:id="rId5"/>
    <sheet name="RESULT 1" sheetId="6" r:id="rId6"/>
    <sheet name="RESULT 2" sheetId="7" r:id="rId7"/>
    <sheet name="RESULT 3" sheetId="8" r:id="rId8"/>
    <sheet name="RESULT 4" sheetId="9" r:id="rId9"/>
    <sheet name="RESULT 5" sheetId="10" r:id="rId10"/>
    <sheet name="Final" sheetId="11" r:id="rId11"/>
    <sheet name="Team Pos" sheetId="12" r:id="rId12"/>
  </sheets>
  <definedNames>
    <definedName name="_xlnm.Print_Area" localSheetId="10">'Final'!$A$3:$Q$98</definedName>
  </definedNames>
  <calcPr fullCalcOnLoad="1"/>
</workbook>
</file>

<file path=xl/sharedStrings.xml><?xml version="1.0" encoding="utf-8"?>
<sst xmlns="http://schemas.openxmlformats.org/spreadsheetml/2006/main" count="1591" uniqueCount="445">
  <si>
    <t>LEAGUE.</t>
  </si>
  <si>
    <t>RACE  1</t>
  </si>
  <si>
    <t>RACE  2</t>
  </si>
  <si>
    <t>RACE  3</t>
  </si>
  <si>
    <t>RACE  4</t>
  </si>
  <si>
    <t>RACE  5</t>
  </si>
  <si>
    <t>TOTAL</t>
  </si>
  <si>
    <t>RACE</t>
  </si>
  <si>
    <t>NO.</t>
  </si>
  <si>
    <t>POS.</t>
  </si>
  <si>
    <t>NAME</t>
  </si>
  <si>
    <t>CLOCK TIME</t>
  </si>
  <si>
    <t>HANDICAP</t>
  </si>
  <si>
    <t>ACTUAL</t>
  </si>
  <si>
    <t/>
  </si>
  <si>
    <t>Total Points</t>
  </si>
  <si>
    <t>Race No.</t>
  </si>
  <si>
    <t>Race 1</t>
  </si>
  <si>
    <t>Race 2</t>
  </si>
  <si>
    <t>Race 3</t>
  </si>
  <si>
    <t>Race 4</t>
  </si>
  <si>
    <t>Race 5</t>
  </si>
  <si>
    <t>Best Time</t>
  </si>
  <si>
    <t>POSITION</t>
  </si>
  <si>
    <t>Name</t>
  </si>
  <si>
    <t>Team Code</t>
  </si>
  <si>
    <t>TEAM</t>
  </si>
  <si>
    <t>CODE</t>
  </si>
  <si>
    <t>Handicap</t>
  </si>
  <si>
    <t>Fastest Times</t>
  </si>
  <si>
    <t>R n R (RR)</t>
  </si>
  <si>
    <t>RUN DMC (RD)</t>
  </si>
  <si>
    <t>POINTS</t>
  </si>
  <si>
    <t>Baxter, Ian</t>
  </si>
  <si>
    <t>Bradley, Dave</t>
  </si>
  <si>
    <t>Christopher, Heather</t>
  </si>
  <si>
    <t>Dickinson, Ralph</t>
  </si>
  <si>
    <t>Dobby, Steve</t>
  </si>
  <si>
    <t>French, Jon</t>
  </si>
  <si>
    <t>French, Steven</t>
  </si>
  <si>
    <t>Gillespie, Steve</t>
  </si>
  <si>
    <t>Johnson, Ewa</t>
  </si>
  <si>
    <t>Lemin, Julie</t>
  </si>
  <si>
    <t>Lonsdale, Davina</t>
  </si>
  <si>
    <t>Morris, Helen</t>
  </si>
  <si>
    <t>Shillinglaw, Richard</t>
  </si>
  <si>
    <t>Herron, Leanne</t>
  </si>
  <si>
    <t>AY UP ME DUCK (AD)</t>
  </si>
  <si>
    <t>Browning, Sue</t>
  </si>
  <si>
    <t>Munro, Lynn</t>
  </si>
  <si>
    <t>GIRLS ARE LOUD (GAL)</t>
  </si>
  <si>
    <t>Raithby, Hayley</t>
  </si>
  <si>
    <t>Mason, Claire</t>
  </si>
  <si>
    <t>Frazer, Joe</t>
  </si>
  <si>
    <t>Craddock, Anne</t>
  </si>
  <si>
    <t>`</t>
  </si>
  <si>
    <t>Forster, Gwen</t>
  </si>
  <si>
    <t>Falkous, Lesley</t>
  </si>
  <si>
    <t>Harmon, Gemma</t>
  </si>
  <si>
    <t>Wilson, Andrea</t>
  </si>
  <si>
    <t>Scorer, Lisa</t>
  </si>
  <si>
    <t>Harmon, Craig</t>
  </si>
  <si>
    <t>Brabazon, Anita</t>
  </si>
  <si>
    <t>Fiddaman, Josh</t>
  </si>
  <si>
    <t>Blackett, Paul</t>
  </si>
  <si>
    <t>Brown, Pete</t>
  </si>
  <si>
    <t>Scott, Martin</t>
  </si>
  <si>
    <t>Dave Bradley</t>
  </si>
  <si>
    <t>Anita Brabazon</t>
  </si>
  <si>
    <t>Sue Browning</t>
  </si>
  <si>
    <t>Lynn Munro</t>
  </si>
  <si>
    <t>Andrea Wilson</t>
  </si>
  <si>
    <t>Lesley Falkous</t>
  </si>
  <si>
    <t>Gemma Harmon</t>
  </si>
  <si>
    <t>Craig Harmon</t>
  </si>
  <si>
    <t>Lisa Scorer</t>
  </si>
  <si>
    <t>Gwen Forster</t>
  </si>
  <si>
    <t>THE CAKE MONSTERS (CM)</t>
  </si>
  <si>
    <t>Helen Morris</t>
  </si>
  <si>
    <t>Davina Lonsdale</t>
  </si>
  <si>
    <t>Richard Shillinglaw</t>
  </si>
  <si>
    <t>Ian Baxter</t>
  </si>
  <si>
    <t>Steve Gillespie</t>
  </si>
  <si>
    <t>Anne Craddock</t>
  </si>
  <si>
    <t>Julie Lemin</t>
  </si>
  <si>
    <t>Hayley Raithby</t>
  </si>
  <si>
    <t>Claire Mason</t>
  </si>
  <si>
    <t>Josh Fiddaman</t>
  </si>
  <si>
    <t>Warnes, Alison</t>
  </si>
  <si>
    <t>Alison Warnes</t>
  </si>
  <si>
    <t>Stobbart, Joanne</t>
  </si>
  <si>
    <t>Paul Blackett</t>
  </si>
  <si>
    <t>Steve Dobby</t>
  </si>
  <si>
    <t>Aye Up Me Duck</t>
  </si>
  <si>
    <t>Run DMC</t>
  </si>
  <si>
    <t>Girls Are Loud</t>
  </si>
  <si>
    <t>The Cake Monsters</t>
  </si>
  <si>
    <t>R n R</t>
  </si>
  <si>
    <t>Ashby, Michael</t>
  </si>
  <si>
    <t>Sharratt, Robert</t>
  </si>
  <si>
    <t>Brown, Colin</t>
  </si>
  <si>
    <t>Walker, Steve</t>
  </si>
  <si>
    <t>Freeman, Lewis</t>
  </si>
  <si>
    <t>Whalley, Paul</t>
  </si>
  <si>
    <t>Wallace, Diane</t>
  </si>
  <si>
    <t>Michael Ashby</t>
  </si>
  <si>
    <t>Falkous, David</t>
  </si>
  <si>
    <t>Watson, Sandra</t>
  </si>
  <si>
    <t>Joanne Stobbart</t>
  </si>
  <si>
    <t>Ewa Johnson</t>
  </si>
  <si>
    <t>Barrass, Heather</t>
  </si>
  <si>
    <t>COASTLINE COASTERS (CC)</t>
  </si>
  <si>
    <t>David Falkous</t>
  </si>
  <si>
    <t>Coastline Coasters</t>
  </si>
  <si>
    <t>Shaw, Billy</t>
  </si>
  <si>
    <t>Carmody, Ray</t>
  </si>
  <si>
    <t>ALI'S ACES (AA)</t>
  </si>
  <si>
    <t>STEVE'S WALKERS (SW)</t>
  </si>
  <si>
    <t>Martin Scott</t>
  </si>
  <si>
    <t>Gaughan, Martin</t>
  </si>
  <si>
    <t>David McGarry</t>
  </si>
  <si>
    <t>Heather Barrass</t>
  </si>
  <si>
    <t>Billy Shaw</t>
  </si>
  <si>
    <t>Diane Wallace</t>
  </si>
  <si>
    <t>Barrett, Lauren</t>
  </si>
  <si>
    <t>Wood, Graham</t>
  </si>
  <si>
    <t>Graham Wood</t>
  </si>
  <si>
    <t>Walbank, Mark</t>
  </si>
  <si>
    <t>Steve's Walkers</t>
  </si>
  <si>
    <t>SummerCup Race 5</t>
  </si>
  <si>
    <t>SummerCup Race 4</t>
  </si>
  <si>
    <t>SummerCup Race 3</t>
  </si>
  <si>
    <t>SummerCup Race 2</t>
  </si>
  <si>
    <t>SummerCup Race 1</t>
  </si>
  <si>
    <t>Wright, Deborah</t>
  </si>
  <si>
    <t>McGarry, David</t>
  </si>
  <si>
    <t xml:space="preserve">Best </t>
  </si>
  <si>
    <r>
      <t>POS</t>
    </r>
    <r>
      <rPr>
        <b/>
        <vertAlign val="superscript"/>
        <sz val="10"/>
        <rFont val="Arial"/>
        <family val="2"/>
      </rPr>
      <t>n</t>
    </r>
    <r>
      <rPr>
        <b/>
        <sz val="10"/>
        <rFont val="Arial"/>
        <family val="2"/>
      </rPr>
      <t>.</t>
    </r>
  </si>
  <si>
    <t>Gillie, Kathryn</t>
  </si>
  <si>
    <t>Kathryn Gillie</t>
  </si>
  <si>
    <t>CC</t>
  </si>
  <si>
    <t>AD</t>
  </si>
  <si>
    <t>MM</t>
  </si>
  <si>
    <t>RR</t>
  </si>
  <si>
    <t>RD</t>
  </si>
  <si>
    <t>GAL</t>
  </si>
  <si>
    <t>CM</t>
  </si>
  <si>
    <t>AA</t>
  </si>
  <si>
    <t>SW</t>
  </si>
  <si>
    <t>Jon French</t>
  </si>
  <si>
    <t>HOT TOTTIE (HT)</t>
  </si>
  <si>
    <t>Ralph Dickinson</t>
  </si>
  <si>
    <t>Deborah Wright</t>
  </si>
  <si>
    <t>HT</t>
  </si>
  <si>
    <t>Lauren Barrett</t>
  </si>
  <si>
    <t>Lewis Freeman</t>
  </si>
  <si>
    <t>Stamp, David</t>
  </si>
  <si>
    <t>Mallon, John</t>
  </si>
  <si>
    <t>Sandra Watson</t>
  </si>
  <si>
    <t>Dunn, Tony</t>
  </si>
  <si>
    <t>Kenny, Allan</t>
  </si>
  <si>
    <t>Hot Tottie</t>
  </si>
  <si>
    <t>Johnson, Brian</t>
  </si>
  <si>
    <t>Freeman, Kevin</t>
  </si>
  <si>
    <t>Bell, Andrew</t>
  </si>
  <si>
    <t>Anderson, Lee</t>
  </si>
  <si>
    <t>FC</t>
  </si>
  <si>
    <t>Appleby, Suzanne</t>
  </si>
  <si>
    <t>Atkinson, Phil</t>
  </si>
  <si>
    <t>DSS</t>
  </si>
  <si>
    <t>Battista, Philip</t>
  </si>
  <si>
    <t>Beech, Jill</t>
  </si>
  <si>
    <t>C25K</t>
  </si>
  <si>
    <t>BB</t>
  </si>
  <si>
    <t>Blenkinsopp, Nev</t>
  </si>
  <si>
    <t>Boldon, Rose</t>
  </si>
  <si>
    <t>Branley, Louise</t>
  </si>
  <si>
    <t>Brown, Emily</t>
  </si>
  <si>
    <t>TBC</t>
  </si>
  <si>
    <t>Browning, Sam</t>
  </si>
  <si>
    <t>Browning, Will</t>
  </si>
  <si>
    <t>Catchpole, John</t>
  </si>
  <si>
    <t>CS5K</t>
  </si>
  <si>
    <t>Heather</t>
  </si>
  <si>
    <t>Clelland, Yvonne</t>
  </si>
  <si>
    <t>Connor, Michelle</t>
  </si>
  <si>
    <t>TT</t>
  </si>
  <si>
    <t>Danielson, Rachel</t>
  </si>
  <si>
    <t>Rachel</t>
  </si>
  <si>
    <t>Diment, Matthew</t>
  </si>
  <si>
    <t>GOM</t>
  </si>
  <si>
    <t>Dobson, Billy</t>
  </si>
  <si>
    <t>Dungworth, Joseph</t>
  </si>
  <si>
    <t>English, Stephanie</t>
  </si>
  <si>
    <t>Falloon, Rachelle</t>
  </si>
  <si>
    <t>Fiddaman, Abi</t>
  </si>
  <si>
    <t>Abi</t>
  </si>
  <si>
    <t>Josh</t>
  </si>
  <si>
    <t>Flynn, Frank</t>
  </si>
  <si>
    <t>Forster, Ron</t>
  </si>
  <si>
    <t>OS</t>
  </si>
  <si>
    <t>Kevin</t>
  </si>
  <si>
    <t>Freeman, Lindsay</t>
  </si>
  <si>
    <t>French, Alison</t>
  </si>
  <si>
    <t>Steve</t>
  </si>
  <si>
    <t>Gilfillan, Michael</t>
  </si>
  <si>
    <t>Michael</t>
  </si>
  <si>
    <t>Leanne</t>
  </si>
  <si>
    <t>Hope, Gareth</t>
  </si>
  <si>
    <t>Jackson, Colin</t>
  </si>
  <si>
    <t>Colin</t>
  </si>
  <si>
    <t>Brian</t>
  </si>
  <si>
    <t>Allan</t>
  </si>
  <si>
    <t>King, Dave</t>
  </si>
  <si>
    <t>Madden, Henry</t>
  </si>
  <si>
    <t>Marsh, Christine</t>
  </si>
  <si>
    <t>Marshall, Lisa</t>
  </si>
  <si>
    <t>Marshall, Neil</t>
  </si>
  <si>
    <t>Maxwell, Glen</t>
  </si>
  <si>
    <t>MacDonald, Vicky</t>
  </si>
  <si>
    <t>McKenna, Fiona</t>
  </si>
  <si>
    <t>McKenna, Michael</t>
  </si>
  <si>
    <t>McPhail, Anabelle</t>
  </si>
  <si>
    <t>Moffett, Tom</t>
  </si>
  <si>
    <t>Nicholson, Tracy</t>
  </si>
  <si>
    <t>Rawlinson, Louise</t>
  </si>
  <si>
    <t>Ridley, Paul</t>
  </si>
  <si>
    <t>Southern, Clair</t>
  </si>
  <si>
    <t>Stafford, Dayle</t>
  </si>
  <si>
    <t>Storey, Katherine</t>
  </si>
  <si>
    <t>Thompson, Jill</t>
  </si>
  <si>
    <t>Todd, Gary</t>
  </si>
  <si>
    <t>Turnbull, Gemma</t>
  </si>
  <si>
    <t>Turnbull, Paul</t>
  </si>
  <si>
    <t>Wightman, Julie</t>
  </si>
  <si>
    <t>Wood, Caron</t>
  </si>
  <si>
    <t>Woods, Joe</t>
  </si>
  <si>
    <t>Wren, Joe</t>
  </si>
  <si>
    <t>James, Joanne</t>
  </si>
  <si>
    <t>James,Joanne</t>
  </si>
  <si>
    <t>James</t>
  </si>
  <si>
    <t>Joanne</t>
  </si>
  <si>
    <t>Summer Cup 2019</t>
  </si>
  <si>
    <t>ODD SODS (OS)</t>
  </si>
  <si>
    <t>Kevin Freeman</t>
  </si>
  <si>
    <t>Joe Frazer</t>
  </si>
  <si>
    <t>Ron Forster</t>
  </si>
  <si>
    <t>John Mallon</t>
  </si>
  <si>
    <t>Paul Turnbull</t>
  </si>
  <si>
    <t>Andrew Bell</t>
  </si>
  <si>
    <t>Louise Branley</t>
  </si>
  <si>
    <t>David Stamp</t>
  </si>
  <si>
    <t>Sam Browning</t>
  </si>
  <si>
    <t>Emily Brown</t>
  </si>
  <si>
    <t>Henry Madden</t>
  </si>
  <si>
    <t>Phil Atkinson</t>
  </si>
  <si>
    <t>Colin Brown</t>
  </si>
  <si>
    <t>Colin Jackson</t>
  </si>
  <si>
    <t>Suzanne Appleby</t>
  </si>
  <si>
    <t>Gary Todd</t>
  </si>
  <si>
    <t>Steve Walker</t>
  </si>
  <si>
    <t>Mark Walbank</t>
  </si>
  <si>
    <t>Vicky MacDonald</t>
  </si>
  <si>
    <t>Joe Woods</t>
  </si>
  <si>
    <t>Joe Wren</t>
  </si>
  <si>
    <t>Frank Flynn</t>
  </si>
  <si>
    <t>Grumpy Old Men (GOM)</t>
  </si>
  <si>
    <t>Billy Dobson</t>
  </si>
  <si>
    <t>MathewDiment</t>
  </si>
  <si>
    <t>Alan Kenny</t>
  </si>
  <si>
    <t>Jill Thompson</t>
  </si>
  <si>
    <t>Maxwells Marvels (MM)</t>
  </si>
  <si>
    <t>Glen Maxwell</t>
  </si>
  <si>
    <t>Gareth Hope</t>
  </si>
  <si>
    <t>Neil Marshall</t>
  </si>
  <si>
    <t>Fiona McKenna</t>
  </si>
  <si>
    <t>Pete Brown</t>
  </si>
  <si>
    <t>Gemma Turnbull</t>
  </si>
  <si>
    <t>Tracy Nicholson</t>
  </si>
  <si>
    <t>Joanne James</t>
  </si>
  <si>
    <t>Lisa Marshall</t>
  </si>
  <si>
    <t>Mike Gilfillan</t>
  </si>
  <si>
    <t>Jill Beech</t>
  </si>
  <si>
    <t>Rose Boldon</t>
  </si>
  <si>
    <t>John Catchpole</t>
  </si>
  <si>
    <t>Rachel Danielson</t>
  </si>
  <si>
    <t>Julie Wightman</t>
  </si>
  <si>
    <t>Christine Marsh</t>
  </si>
  <si>
    <t>Brian Johnson</t>
  </si>
  <si>
    <t>Paul Ridley</t>
  </si>
  <si>
    <t>Joseph Dungworth</t>
  </si>
  <si>
    <t>Lindsay Freeman</t>
  </si>
  <si>
    <t>Dave King</t>
  </si>
  <si>
    <t>The French Connection (FC)</t>
  </si>
  <si>
    <t>Steve French</t>
  </si>
  <si>
    <t>Lee Anderson</t>
  </si>
  <si>
    <t>The Dizzy Soul Sisters (DSS)</t>
  </si>
  <si>
    <t>Lynne Bate</t>
  </si>
  <si>
    <t>Caron Wood</t>
  </si>
  <si>
    <t>Alison French</t>
  </si>
  <si>
    <t>Clair Southern</t>
  </si>
  <si>
    <t>Odd Sods</t>
  </si>
  <si>
    <t>Grumpy Old Men</t>
  </si>
  <si>
    <t>The C25K'ers</t>
  </si>
  <si>
    <t>Blacketts Bounders</t>
  </si>
  <si>
    <t>The French Connection</t>
  </si>
  <si>
    <t>The Dizzy Soul Sisters</t>
  </si>
  <si>
    <t>Tracy's Tornados</t>
  </si>
  <si>
    <t>Blacketts Bounders (BB)</t>
  </si>
  <si>
    <t>Maxwells Marvels</t>
  </si>
  <si>
    <t>Nicholson</t>
  </si>
  <si>
    <t>Branley</t>
  </si>
  <si>
    <t>Wightman</t>
  </si>
  <si>
    <t>Gilfillan</t>
  </si>
  <si>
    <t>Beech</t>
  </si>
  <si>
    <t>Maxwell</t>
  </si>
  <si>
    <t>Warnes</t>
  </si>
  <si>
    <t>Danielson</t>
  </si>
  <si>
    <t>McKenna</t>
  </si>
  <si>
    <t>Wallace</t>
  </si>
  <si>
    <t>Munro</t>
  </si>
  <si>
    <t>Rawlinson</t>
  </si>
  <si>
    <t>Stobbart</t>
  </si>
  <si>
    <t>Catchpole</t>
  </si>
  <si>
    <t>Marsh</t>
  </si>
  <si>
    <t>Appleby</t>
  </si>
  <si>
    <t>English</t>
  </si>
  <si>
    <t>Marshall</t>
  </si>
  <si>
    <t>Storey</t>
  </si>
  <si>
    <t>Thompson</t>
  </si>
  <si>
    <t>Wright</t>
  </si>
  <si>
    <t>Boldon</t>
  </si>
  <si>
    <t>Wilson</t>
  </si>
  <si>
    <t>Johnson</t>
  </si>
  <si>
    <t>Brown</t>
  </si>
  <si>
    <t>Freeman</t>
  </si>
  <si>
    <t>Bate</t>
  </si>
  <si>
    <t>Wood</t>
  </si>
  <si>
    <t>Blenkinsopp</t>
  </si>
  <si>
    <t>Craddock</t>
  </si>
  <si>
    <t>Falkous</t>
  </si>
  <si>
    <t>Forster</t>
  </si>
  <si>
    <t>Gillie</t>
  </si>
  <si>
    <t>MacDonald</t>
  </si>
  <si>
    <t>Atkinson</t>
  </si>
  <si>
    <t>Clelland</t>
  </si>
  <si>
    <t>Dickinson</t>
  </si>
  <si>
    <t>King</t>
  </si>
  <si>
    <t>Mallon</t>
  </si>
  <si>
    <t>Ridley</t>
  </si>
  <si>
    <t>French</t>
  </si>
  <si>
    <t>Lonsdale</t>
  </si>
  <si>
    <t>Hope</t>
  </si>
  <si>
    <t>Morris</t>
  </si>
  <si>
    <t>Todd</t>
  </si>
  <si>
    <t>Walker</t>
  </si>
  <si>
    <t>Brabazon</t>
  </si>
  <si>
    <t>Kenny</t>
  </si>
  <si>
    <t>Turnbull</t>
  </si>
  <si>
    <t>Connor</t>
  </si>
  <si>
    <t>Mason</t>
  </si>
  <si>
    <t>Southern</t>
  </si>
  <si>
    <t>Bradley</t>
  </si>
  <si>
    <t>Frazer</t>
  </si>
  <si>
    <t>Lemin</t>
  </si>
  <si>
    <t>McPhail</t>
  </si>
  <si>
    <t>Browning</t>
  </si>
  <si>
    <t>Stamp</t>
  </si>
  <si>
    <t>Blackett</t>
  </si>
  <si>
    <t>Barrass</t>
  </si>
  <si>
    <t>Scorer</t>
  </si>
  <si>
    <t>Anderson</t>
  </si>
  <si>
    <t>Harmon</t>
  </si>
  <si>
    <t>Ashby</t>
  </si>
  <si>
    <t>Flynn</t>
  </si>
  <si>
    <t>Moffett</t>
  </si>
  <si>
    <t>Raithby</t>
  </si>
  <si>
    <t>McGarry</t>
  </si>
  <si>
    <t>Shaw</t>
  </si>
  <si>
    <t>Stafford</t>
  </si>
  <si>
    <t>Watson</t>
  </si>
  <si>
    <t>Barrett</t>
  </si>
  <si>
    <t>Carmody</t>
  </si>
  <si>
    <t>Christopher</t>
  </si>
  <si>
    <t>Herron</t>
  </si>
  <si>
    <t>Shillinglaw</t>
  </si>
  <si>
    <t>Diment</t>
  </si>
  <si>
    <t>Dobby</t>
  </si>
  <si>
    <t>Gillespie</t>
  </si>
  <si>
    <t>Logan</t>
  </si>
  <si>
    <t>Scott</t>
  </si>
  <si>
    <t>Battista</t>
  </si>
  <si>
    <t>Fiddaman</t>
  </si>
  <si>
    <t>Dunn</t>
  </si>
  <si>
    <t>Jackson</t>
  </si>
  <si>
    <t>Sharratt</t>
  </si>
  <si>
    <t>Walbank</t>
  </si>
  <si>
    <t>Baxter</t>
  </si>
  <si>
    <t>Dobson</t>
  </si>
  <si>
    <t>Gaughan</t>
  </si>
  <si>
    <t>Madden</t>
  </si>
  <si>
    <t>Bell</t>
  </si>
  <si>
    <t>Dungworth</t>
  </si>
  <si>
    <t>Falloon</t>
  </si>
  <si>
    <t>Whalley</t>
  </si>
  <si>
    <t>Wren</t>
  </si>
  <si>
    <t>Woods</t>
  </si>
  <si>
    <t>Heron</t>
  </si>
  <si>
    <t>Michael McKenna</t>
  </si>
  <si>
    <t>Dayle Stafford</t>
  </si>
  <si>
    <t>Tom Moffett</t>
  </si>
  <si>
    <t>Abi Fiddaman</t>
  </si>
  <si>
    <t>Will Browning</t>
  </si>
  <si>
    <t>Annabelle McPhail</t>
  </si>
  <si>
    <t>Nev Blenkinsopp</t>
  </si>
  <si>
    <t>Phillip Battista</t>
  </si>
  <si>
    <t>Rob Sharratt</t>
  </si>
  <si>
    <t>Tracy's Tornados (TT)</t>
  </si>
  <si>
    <t>Michelle Connor</t>
  </si>
  <si>
    <t>Leanne Herron</t>
  </si>
  <si>
    <t>Yvonne Clelland</t>
  </si>
  <si>
    <t>Stephanie English</t>
  </si>
  <si>
    <t>The C25K'ers (C25K)</t>
  </si>
  <si>
    <t>Yvonne</t>
  </si>
  <si>
    <t>Joe</t>
  </si>
  <si>
    <t>Bate, Lynne</t>
  </si>
  <si>
    <t>Ali's Aces</t>
  </si>
  <si>
    <t>Rudkin, Mark</t>
  </si>
  <si>
    <t>Edwards, Amanda</t>
  </si>
  <si>
    <t>Stott, Adam</t>
  </si>
  <si>
    <t>Pearson, Nick</t>
  </si>
  <si>
    <t>Locker, Jill</t>
  </si>
  <si>
    <t>Corner, Russell</t>
  </si>
  <si>
    <t>Bennett, David</t>
  </si>
  <si>
    <t>Jones, Steven</t>
  </si>
  <si>
    <t>Kemp, Nicola</t>
  </si>
  <si>
    <t>Slater, Louise</t>
  </si>
  <si>
    <t>Tulip, Jill</t>
  </si>
  <si>
    <t>McCloud, Karyn</t>
  </si>
  <si>
    <t>Catherine, Michelle</t>
  </si>
  <si>
    <t>Horsley, Tony</t>
  </si>
  <si>
    <t>Morris, Rob</t>
  </si>
  <si>
    <t>Crofts, Nic</t>
  </si>
  <si>
    <t>Conner, Michelle</t>
  </si>
  <si>
    <t>Kemp, Nichola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</si>
</sst>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_ ;[Red]\-0.00\ "/>
    <numFmt numFmtId="171" formatCode="[$-F400]h:mm:ss\ AM/PM"/>
    <numFmt numFmtId="172" formatCode="[$-809]dd\ mmmm\ yyyy"/>
  </numFmts>
  <fonts count="62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57"/>
      <name val="Arial"/>
      <family val="2"/>
    </font>
    <font>
      <b/>
      <sz val="12"/>
      <name val="Arial"/>
      <family val="2"/>
    </font>
    <font>
      <sz val="10"/>
      <name val="Wingdings"/>
      <family val="0"/>
    </font>
    <font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" fontId="0" fillId="33" borderId="10" xfId="0" applyNumberFormat="1" applyFill="1" applyBorder="1" applyAlignment="1">
      <alignment horizontal="center"/>
    </xf>
    <xf numFmtId="45" fontId="0" fillId="34" borderId="10" xfId="0" applyNumberFormat="1" applyFill="1" applyBorder="1" applyAlignment="1">
      <alignment horizontal="center"/>
    </xf>
    <xf numFmtId="45" fontId="0" fillId="35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1" fontId="4" fillId="0" borderId="10" xfId="0" applyNumberFormat="1" applyFont="1" applyBorder="1" applyAlignment="1">
      <alignment horizontal="centerContinuous"/>
    </xf>
    <xf numFmtId="0" fontId="4" fillId="0" borderId="11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justify"/>
    </xf>
    <xf numFmtId="0" fontId="4" fillId="0" borderId="0" xfId="0" applyFont="1" applyBorder="1" applyAlignment="1">
      <alignment/>
    </xf>
    <xf numFmtId="0" fontId="0" fillId="36" borderId="0" xfId="0" applyFill="1" applyAlignment="1">
      <alignment/>
    </xf>
    <xf numFmtId="45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4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55" fillId="0" borderId="11" xfId="0" applyFont="1" applyBorder="1" applyAlignment="1">
      <alignment horizontal="centerContinuous" vertical="justify"/>
    </xf>
    <xf numFmtId="0" fontId="11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14" fillId="0" borderId="0" xfId="0" applyFont="1" applyAlignment="1">
      <alignment/>
    </xf>
    <xf numFmtId="0" fontId="12" fillId="0" borderId="34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7" fillId="0" borderId="11" xfId="0" applyFont="1" applyBorder="1" applyAlignment="1">
      <alignment horizontal="centerContinuous" vertical="justify"/>
    </xf>
    <xf numFmtId="0" fontId="58" fillId="0" borderId="16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8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9" fillId="0" borderId="34" xfId="0" applyFont="1" applyBorder="1" applyAlignment="1">
      <alignment/>
    </xf>
    <xf numFmtId="21" fontId="0" fillId="0" borderId="0" xfId="0" applyNumberFormat="1" applyAlignment="1">
      <alignment/>
    </xf>
    <xf numFmtId="2" fontId="3" fillId="0" borderId="0" xfId="0" applyNumberFormat="1" applyFont="1" applyAlignment="1">
      <alignment horizontal="center"/>
    </xf>
    <xf numFmtId="0" fontId="6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5" fontId="38" fillId="0" borderId="0" xfId="57" applyNumberFormat="1" applyAlignment="1">
      <alignment horizontal="center" vertical="center"/>
      <protection/>
    </xf>
    <xf numFmtId="0" fontId="6" fillId="0" borderId="41" xfId="0" applyFont="1" applyBorder="1" applyAlignment="1">
      <alignment/>
    </xf>
    <xf numFmtId="0" fontId="6" fillId="0" borderId="34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28" xfId="0" applyFont="1" applyBorder="1" applyAlignment="1">
      <alignment/>
    </xf>
    <xf numFmtId="0" fontId="6" fillId="0" borderId="26" xfId="0" applyFont="1" applyFill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left"/>
    </xf>
    <xf numFmtId="0" fontId="6" fillId="0" borderId="26" xfId="0" applyFont="1" applyBorder="1" applyAlignment="1">
      <alignment/>
    </xf>
    <xf numFmtId="0" fontId="4" fillId="0" borderId="11" xfId="0" applyFont="1" applyBorder="1" applyAlignment="1">
      <alignment horizontal="left" vertical="justify"/>
    </xf>
    <xf numFmtId="0" fontId="6" fillId="0" borderId="36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37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38" borderId="10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41" borderId="10" xfId="0" applyFill="1" applyBorder="1" applyAlignment="1">
      <alignment horizontal="center"/>
    </xf>
    <xf numFmtId="0" fontId="0" fillId="37" borderId="10" xfId="0" applyFont="1" applyFill="1" applyBorder="1" applyAlignment="1">
      <alignment horizontal="left"/>
    </xf>
    <xf numFmtId="21" fontId="60" fillId="0" borderId="0" xfId="0" applyNumberFormat="1" applyFont="1" applyBorder="1" applyAlignment="1">
      <alignment horizontal="center" vertical="center" wrapText="1"/>
    </xf>
    <xf numFmtId="171" fontId="38" fillId="0" borderId="0" xfId="57" applyNumberFormat="1" applyBorder="1" applyAlignment="1">
      <alignment horizontal="center" vertical="center"/>
      <protection/>
    </xf>
    <xf numFmtId="21" fontId="0" fillId="0" borderId="0" xfId="0" applyNumberFormat="1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61" fillId="0" borderId="35" xfId="0" applyFont="1" applyBorder="1" applyAlignment="1">
      <alignment vertical="center"/>
    </xf>
    <xf numFmtId="20" fontId="61" fillId="0" borderId="35" xfId="0" applyNumberFormat="1" applyFont="1" applyBorder="1" applyAlignment="1">
      <alignment horizontal="center" vertical="center" wrapText="1"/>
    </xf>
    <xf numFmtId="0" fontId="61" fillId="0" borderId="42" xfId="0" applyFont="1" applyBorder="1" applyAlignment="1">
      <alignment vertical="center"/>
    </xf>
    <xf numFmtId="20" fontId="61" fillId="0" borderId="42" xfId="0" applyNumberFormat="1" applyFont="1" applyBorder="1" applyAlignment="1">
      <alignment horizontal="center" vertical="center" wrapText="1"/>
    </xf>
    <xf numFmtId="0" fontId="61" fillId="0" borderId="39" xfId="0" applyFont="1" applyBorder="1" applyAlignment="1">
      <alignment vertical="center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center"/>
    </xf>
    <xf numFmtId="21" fontId="38" fillId="0" borderId="0" xfId="57" applyNumberFormat="1" applyAlignment="1">
      <alignment horizontal="center" vertical="center"/>
      <protection/>
    </xf>
    <xf numFmtId="21" fontId="0" fillId="0" borderId="0" xfId="0" applyNumberFormat="1" applyAlignment="1">
      <alignment horizontal="center" vertical="center"/>
    </xf>
    <xf numFmtId="21" fontId="0" fillId="0" borderId="0" xfId="0" applyNumberFormat="1" applyAlignment="1">
      <alignment horizontal="center"/>
    </xf>
    <xf numFmtId="0" fontId="0" fillId="0" borderId="11" xfId="0" applyBorder="1" applyAlignment="1">
      <alignment horizontal="left"/>
    </xf>
    <xf numFmtId="45" fontId="5" fillId="0" borderId="11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0" fontId="0" fillId="0" borderId="28" xfId="0" applyBorder="1" applyAlignment="1">
      <alignment horizontal="left"/>
    </xf>
    <xf numFmtId="0" fontId="13" fillId="0" borderId="20" xfId="0" applyFont="1" applyBorder="1" applyAlignment="1">
      <alignment horizontal="center"/>
    </xf>
    <xf numFmtId="0" fontId="56" fillId="0" borderId="39" xfId="0" applyFont="1" applyBorder="1" applyAlignment="1">
      <alignment horizontal="center"/>
    </xf>
    <xf numFmtId="0" fontId="6" fillId="0" borderId="43" xfId="0" applyFont="1" applyFill="1" applyBorder="1" applyAlignment="1">
      <alignment/>
    </xf>
    <xf numFmtId="0" fontId="6" fillId="0" borderId="43" xfId="0" applyFont="1" applyBorder="1" applyAlignment="1">
      <alignment horizontal="center"/>
    </xf>
    <xf numFmtId="0" fontId="56" fillId="0" borderId="4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41" xfId="0" applyFont="1" applyFill="1" applyBorder="1" applyAlignment="1">
      <alignment/>
    </xf>
    <xf numFmtId="0" fontId="56" fillId="0" borderId="26" xfId="0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0" fillId="0" borderId="14" xfId="0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vertical="justify"/>
    </xf>
    <xf numFmtId="1" fontId="0" fillId="33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Continuous" vertical="justify"/>
    </xf>
    <xf numFmtId="0" fontId="6" fillId="0" borderId="43" xfId="0" applyFont="1" applyBorder="1" applyAlignment="1">
      <alignment/>
    </xf>
    <xf numFmtId="0" fontId="0" fillId="0" borderId="28" xfId="0" applyFont="1" applyBorder="1" applyAlignment="1">
      <alignment horizontal="left"/>
    </xf>
    <xf numFmtId="45" fontId="0" fillId="34" borderId="0" xfId="0" applyNumberForma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5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6" fillId="0" borderId="46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42" borderId="31" xfId="0" applyFont="1" applyFill="1" applyBorder="1" applyAlignment="1">
      <alignment/>
    </xf>
    <xf numFmtId="0" fontId="4" fillId="42" borderId="30" xfId="0" applyFont="1" applyFill="1" applyBorder="1" applyAlignment="1">
      <alignment/>
    </xf>
    <xf numFmtId="0" fontId="4" fillId="42" borderId="31" xfId="0" applyFont="1" applyFill="1" applyBorder="1" applyAlignment="1">
      <alignment/>
    </xf>
    <xf numFmtId="0" fontId="4" fillId="42" borderId="30" xfId="0" applyFont="1" applyFill="1" applyBorder="1" applyAlignment="1">
      <alignment/>
    </xf>
    <xf numFmtId="0" fontId="10" fillId="0" borderId="0" xfId="0" applyFont="1" applyAlignment="1">
      <alignment horizontal="center"/>
    </xf>
    <xf numFmtId="45" fontId="55" fillId="0" borderId="10" xfId="0" applyNumberFormat="1" applyFont="1" applyFill="1" applyBorder="1" applyAlignment="1">
      <alignment horizontal="center"/>
    </xf>
    <xf numFmtId="45" fontId="55" fillId="0" borderId="10" xfId="0" applyNumberFormat="1" applyFont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45" fontId="0" fillId="43" borderId="10" xfId="0" applyNumberFormat="1" applyFill="1" applyBorder="1" applyAlignment="1">
      <alignment horizontal="center"/>
    </xf>
    <xf numFmtId="1" fontId="0" fillId="43" borderId="10" xfId="0" applyNumberFormat="1" applyFill="1" applyBorder="1" applyAlignment="1">
      <alignment horizontal="center"/>
    </xf>
    <xf numFmtId="45" fontId="0" fillId="43" borderId="11" xfId="0" applyNumberFormat="1" applyFill="1" applyBorder="1" applyAlignment="1">
      <alignment horizontal="center"/>
    </xf>
    <xf numFmtId="1" fontId="0" fillId="43" borderId="11" xfId="0" applyNumberFormat="1" applyFill="1" applyBorder="1" applyAlignment="1">
      <alignment horizontal="center"/>
    </xf>
    <xf numFmtId="1" fontId="0" fillId="43" borderId="10" xfId="0" applyNumberFormat="1" applyFont="1" applyFill="1" applyBorder="1" applyAlignment="1">
      <alignment horizontal="center"/>
    </xf>
    <xf numFmtId="45" fontId="0" fillId="43" borderId="10" xfId="0" applyNumberFormat="1" applyFont="1" applyFill="1" applyBorder="1" applyAlignment="1">
      <alignment horizontal="center"/>
    </xf>
    <xf numFmtId="0" fontId="12" fillId="0" borderId="35" xfId="0" applyFont="1" applyBorder="1" applyAlignment="1">
      <alignment/>
    </xf>
    <xf numFmtId="0" fontId="56" fillId="0" borderId="47" xfId="0" applyFont="1" applyBorder="1" applyAlignment="1">
      <alignment horizontal="center"/>
    </xf>
    <xf numFmtId="0" fontId="6" fillId="0" borderId="48" xfId="0" applyFont="1" applyFill="1" applyBorder="1" applyAlignment="1">
      <alignment/>
    </xf>
    <xf numFmtId="0" fontId="56" fillId="0" borderId="41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56" fillId="0" borderId="42" xfId="0" applyFont="1" applyFill="1" applyBorder="1" applyAlignment="1">
      <alignment horizontal="center"/>
    </xf>
    <xf numFmtId="45" fontId="61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M134"/>
  <sheetViews>
    <sheetView zoomScalePageLayoutView="0" workbookViewId="0" topLeftCell="A114">
      <selection activeCell="M138" sqref="M138"/>
    </sheetView>
  </sheetViews>
  <sheetFormatPr defaultColWidth="9.140625" defaultRowHeight="12.75"/>
  <cols>
    <col min="1" max="1" width="9.140625" style="8" customWidth="1"/>
    <col min="3" max="3" width="29.00390625" style="8" customWidth="1"/>
    <col min="4" max="4" width="10.421875" style="1" bestFit="1" customWidth="1"/>
    <col min="6" max="6" width="10.8515625" style="0" customWidth="1"/>
    <col min="7" max="7" width="14.421875" style="0" customWidth="1"/>
    <col min="9" max="9" width="9.140625" style="1" customWidth="1"/>
    <col min="11" max="13" width="9.140625" style="1" customWidth="1"/>
  </cols>
  <sheetData>
    <row r="2" spans="2:11" ht="12.75">
      <c r="B2" t="s">
        <v>16</v>
      </c>
      <c r="C2" s="8" t="s">
        <v>24</v>
      </c>
      <c r="D2" s="1" t="s">
        <v>25</v>
      </c>
      <c r="I2" s="173" t="s">
        <v>28</v>
      </c>
      <c r="J2" s="173"/>
      <c r="K2" s="173"/>
    </row>
    <row r="3" spans="9:13" ht="12.75">
      <c r="I3" s="41" t="s">
        <v>17</v>
      </c>
      <c r="J3" s="41" t="s">
        <v>18</v>
      </c>
      <c r="K3" s="41" t="s">
        <v>19</v>
      </c>
      <c r="L3" s="41" t="s">
        <v>20</v>
      </c>
      <c r="M3" s="41" t="s">
        <v>21</v>
      </c>
    </row>
    <row r="4" spans="2:13" ht="15">
      <c r="B4" s="112">
        <v>200</v>
      </c>
      <c r="C4" s="113" t="s">
        <v>165</v>
      </c>
      <c r="D4" s="114" t="s">
        <v>166</v>
      </c>
      <c r="E4" s="14"/>
      <c r="F4" s="14" t="str">
        <f aca="true" t="shared" si="0" ref="F4:F61">LEFT(C4,(SEARCH(" ",C4)))</f>
        <v>Anderson, </v>
      </c>
      <c r="G4" s="14" t="str">
        <f aca="true" t="shared" si="1" ref="G4:G28">MID(C4,(SEARCH(" ",C4)+1),20)</f>
        <v>Lee</v>
      </c>
      <c r="H4" s="14"/>
      <c r="I4" s="127">
        <v>0.009375</v>
      </c>
      <c r="J4" s="141">
        <v>0.008854166666666666</v>
      </c>
      <c r="K4" s="141">
        <v>0.008854166666666666</v>
      </c>
      <c r="L4" s="141">
        <v>0.008854166666666666</v>
      </c>
      <c r="M4" s="100">
        <v>0.00920138888888889</v>
      </c>
    </row>
    <row r="5" spans="2:13" ht="15">
      <c r="B5" s="112">
        <v>201</v>
      </c>
      <c r="C5" s="113" t="s">
        <v>167</v>
      </c>
      <c r="D5" s="116" t="s">
        <v>147</v>
      </c>
      <c r="E5" s="14"/>
      <c r="F5" s="14" t="str">
        <f t="shared" si="0"/>
        <v>Appleby, </v>
      </c>
      <c r="G5" s="14" t="str">
        <f t="shared" si="1"/>
        <v>Suzanne</v>
      </c>
      <c r="H5" s="14"/>
      <c r="I5" s="127">
        <v>0.006076388888888889</v>
      </c>
      <c r="J5" s="141">
        <v>0.005381944444444445</v>
      </c>
      <c r="K5" s="141">
        <v>0.005381944444444445</v>
      </c>
      <c r="L5" s="141">
        <v>0.005381944444444445</v>
      </c>
      <c r="M5" s="100">
        <v>0.005555555555555556</v>
      </c>
    </row>
    <row r="6" spans="2:13" ht="15">
      <c r="B6" s="112">
        <v>202</v>
      </c>
      <c r="C6" s="113" t="s">
        <v>98</v>
      </c>
      <c r="D6" s="116" t="s">
        <v>141</v>
      </c>
      <c r="E6" s="14"/>
      <c r="F6" s="14" t="str">
        <f t="shared" si="0"/>
        <v>Ashby, </v>
      </c>
      <c r="G6" s="14" t="str">
        <f t="shared" si="1"/>
        <v>Michael</v>
      </c>
      <c r="H6" s="14"/>
      <c r="I6" s="127">
        <v>0.00954861111111111</v>
      </c>
      <c r="J6" s="141">
        <v>0.009375</v>
      </c>
      <c r="K6" s="100">
        <v>0.00954861111111111</v>
      </c>
      <c r="L6" s="100">
        <v>0.00954861111111111</v>
      </c>
      <c r="M6" s="100">
        <v>0.009722222222222222</v>
      </c>
    </row>
    <row r="7" spans="2:13" ht="15">
      <c r="B7" s="112">
        <v>203</v>
      </c>
      <c r="C7" s="117" t="s">
        <v>168</v>
      </c>
      <c r="D7" s="116" t="s">
        <v>140</v>
      </c>
      <c r="E7" s="14"/>
      <c r="F7" s="14" t="str">
        <f t="shared" si="0"/>
        <v>Atkinson, </v>
      </c>
      <c r="G7" s="14" t="str">
        <f t="shared" si="1"/>
        <v>Phil</v>
      </c>
      <c r="H7" s="14"/>
      <c r="I7" s="127">
        <v>0.0078125</v>
      </c>
      <c r="J7" s="127">
        <v>0.0078125</v>
      </c>
      <c r="K7" s="100">
        <v>0.008159722222222223</v>
      </c>
      <c r="L7" s="100">
        <v>0.007986111111111112</v>
      </c>
      <c r="M7" s="100">
        <v>0.008159722222222223</v>
      </c>
    </row>
    <row r="8" spans="2:13" ht="15">
      <c r="B8" s="112">
        <v>204</v>
      </c>
      <c r="C8" s="113" t="s">
        <v>110</v>
      </c>
      <c r="D8" s="116" t="s">
        <v>141</v>
      </c>
      <c r="E8" s="14"/>
      <c r="F8" s="14" t="str">
        <f t="shared" si="0"/>
        <v>Barrass, </v>
      </c>
      <c r="G8" s="14" t="str">
        <f t="shared" si="1"/>
        <v>Heather</v>
      </c>
      <c r="H8" s="14"/>
      <c r="I8" s="127">
        <v>0.00920138888888889</v>
      </c>
      <c r="J8" s="141">
        <v>0.009027777777777779</v>
      </c>
      <c r="K8" s="141">
        <v>0.008854166666666666</v>
      </c>
      <c r="L8" s="141">
        <v>0.008854166666666666</v>
      </c>
      <c r="M8" s="100">
        <v>0.00920138888888889</v>
      </c>
    </row>
    <row r="9" spans="2:13" ht="15">
      <c r="B9" s="112">
        <v>205</v>
      </c>
      <c r="C9" s="113" t="s">
        <v>124</v>
      </c>
      <c r="D9" s="116" t="s">
        <v>153</v>
      </c>
      <c r="E9" s="14"/>
      <c r="F9" s="14" t="str">
        <f t="shared" si="0"/>
        <v>Barrett, </v>
      </c>
      <c r="G9" s="14" t="str">
        <f t="shared" si="1"/>
        <v>Lauren</v>
      </c>
      <c r="H9" s="14"/>
      <c r="I9" s="127">
        <v>0.009895833333333333</v>
      </c>
      <c r="J9" s="141">
        <v>0.010069444444444445</v>
      </c>
      <c r="K9" s="141">
        <v>0.010069444444444445</v>
      </c>
      <c r="L9" s="100">
        <v>0.009895833333333333</v>
      </c>
      <c r="M9" s="100">
        <v>0.010069444444444445</v>
      </c>
    </row>
    <row r="10" spans="2:13" ht="15">
      <c r="B10" s="112">
        <v>206</v>
      </c>
      <c r="C10" s="117" t="s">
        <v>425</v>
      </c>
      <c r="D10" s="116" t="s">
        <v>169</v>
      </c>
      <c r="E10" s="14"/>
      <c r="F10" s="14" t="str">
        <f t="shared" si="0"/>
        <v>Bate, </v>
      </c>
      <c r="G10" s="14" t="str">
        <f t="shared" si="1"/>
        <v>Lynne</v>
      </c>
      <c r="H10" s="14"/>
      <c r="I10" s="127">
        <v>0.007291666666666666</v>
      </c>
      <c r="J10" s="141">
        <v>0.007118055555555555</v>
      </c>
      <c r="K10" s="100">
        <v>0.007291666666666666</v>
      </c>
      <c r="L10" s="100">
        <v>0.007118055555555555</v>
      </c>
      <c r="M10" s="100">
        <v>0.007118055555555555</v>
      </c>
    </row>
    <row r="11" spans="2:13" ht="15">
      <c r="B11" s="112">
        <v>207</v>
      </c>
      <c r="C11" s="112" t="s">
        <v>170</v>
      </c>
      <c r="D11" s="116" t="s">
        <v>140</v>
      </c>
      <c r="E11" s="14"/>
      <c r="F11" s="14" t="str">
        <f t="shared" si="0"/>
        <v>Battista, </v>
      </c>
      <c r="G11" s="14" t="str">
        <f t="shared" si="1"/>
        <v>Philip</v>
      </c>
      <c r="H11" s="14"/>
      <c r="I11" s="127">
        <v>0.010590277777777777</v>
      </c>
      <c r="J11" s="141">
        <v>0.011111111111111112</v>
      </c>
      <c r="K11" s="100">
        <v>0.010937500000000001</v>
      </c>
      <c r="L11" s="100">
        <v>0.010937500000000001</v>
      </c>
      <c r="M11" s="127">
        <v>0.01076388888888889</v>
      </c>
    </row>
    <row r="12" spans="2:13" ht="15">
      <c r="B12" s="112">
        <v>208</v>
      </c>
      <c r="C12" s="113" t="s">
        <v>33</v>
      </c>
      <c r="D12" s="116" t="s">
        <v>143</v>
      </c>
      <c r="E12" s="14"/>
      <c r="F12" s="14" t="str">
        <f t="shared" si="0"/>
        <v>Baxter, </v>
      </c>
      <c r="G12" s="14" t="str">
        <f t="shared" si="1"/>
        <v>Ian</v>
      </c>
      <c r="H12" s="14"/>
      <c r="I12" s="127">
        <v>0.010937500000000001</v>
      </c>
      <c r="J12" s="127">
        <v>0.010937500000000001</v>
      </c>
      <c r="K12" s="100">
        <v>0.010416666666666666</v>
      </c>
      <c r="L12" s="100">
        <v>0.010937500000000001</v>
      </c>
      <c r="M12" s="127">
        <v>0.01076388888888889</v>
      </c>
    </row>
    <row r="13" spans="2:13" ht="15">
      <c r="B13" s="112">
        <v>209</v>
      </c>
      <c r="C13" s="113" t="s">
        <v>171</v>
      </c>
      <c r="D13" s="116" t="s">
        <v>172</v>
      </c>
      <c r="E13" s="14"/>
      <c r="F13" s="14" t="str">
        <f t="shared" si="0"/>
        <v>Beech, </v>
      </c>
      <c r="G13" s="14" t="str">
        <f t="shared" si="1"/>
        <v>Jill</v>
      </c>
      <c r="H13" s="14"/>
      <c r="I13" s="127">
        <v>0.0031249999999999997</v>
      </c>
      <c r="J13" s="141">
        <v>0.003645833333333333</v>
      </c>
      <c r="K13" s="100">
        <v>0.004340277777777778</v>
      </c>
      <c r="L13" s="100">
        <v>0.004340277777777778</v>
      </c>
      <c r="M13" s="100">
        <v>0.004340277777777778</v>
      </c>
    </row>
    <row r="14" spans="2:13" ht="15">
      <c r="B14" s="112">
        <v>210</v>
      </c>
      <c r="C14" s="117" t="s">
        <v>164</v>
      </c>
      <c r="D14" s="116" t="s">
        <v>143</v>
      </c>
      <c r="E14" s="14"/>
      <c r="F14" s="14" t="str">
        <f t="shared" si="0"/>
        <v>Bell, </v>
      </c>
      <c r="G14" s="14" t="str">
        <f t="shared" si="1"/>
        <v>Andrew</v>
      </c>
      <c r="H14" s="14"/>
      <c r="I14" s="127">
        <v>0.011805555555555555</v>
      </c>
      <c r="J14" s="127">
        <v>0.011805555555555555</v>
      </c>
      <c r="K14" s="100">
        <v>0.011631944444444445</v>
      </c>
      <c r="L14" s="100">
        <v>0.011284722222222222</v>
      </c>
      <c r="M14" s="100">
        <v>0.011284722222222222</v>
      </c>
    </row>
    <row r="15" spans="2:13" ht="15">
      <c r="B15" s="112">
        <v>211</v>
      </c>
      <c r="C15" s="113" t="s">
        <v>64</v>
      </c>
      <c r="D15" s="116" t="s">
        <v>173</v>
      </c>
      <c r="E15" s="14"/>
      <c r="F15" s="14" t="str">
        <f t="shared" si="0"/>
        <v>Blackett, </v>
      </c>
      <c r="G15" s="14" t="str">
        <f t="shared" si="1"/>
        <v>Paul</v>
      </c>
      <c r="H15" s="128"/>
      <c r="I15" s="127">
        <v>0.009027777777777779</v>
      </c>
      <c r="J15" s="141">
        <v>0.009027777777777779</v>
      </c>
      <c r="K15" s="141">
        <v>0.009027777777777779</v>
      </c>
      <c r="L15" s="141">
        <v>0.008854166666666666</v>
      </c>
      <c r="M15" s="141">
        <v>0.008854166666666666</v>
      </c>
    </row>
    <row r="16" spans="2:13" ht="15">
      <c r="B16" s="112">
        <v>212</v>
      </c>
      <c r="C16" s="117" t="s">
        <v>174</v>
      </c>
      <c r="D16" s="116" t="s">
        <v>140</v>
      </c>
      <c r="E16" s="14"/>
      <c r="F16" s="14" t="str">
        <f t="shared" si="0"/>
        <v>Blenkinsopp, </v>
      </c>
      <c r="G16" s="14" t="str">
        <f t="shared" si="1"/>
        <v>Nev</v>
      </c>
      <c r="H16" s="128"/>
      <c r="I16" s="127">
        <v>0.007638888888888889</v>
      </c>
      <c r="J16" s="127">
        <v>0.007638888888888889</v>
      </c>
      <c r="K16" s="127">
        <v>0.007638888888888889</v>
      </c>
      <c r="L16" s="127">
        <v>0.007638888888888889</v>
      </c>
      <c r="M16" s="127">
        <v>0.007638888888888889</v>
      </c>
    </row>
    <row r="17" spans="2:13" ht="15">
      <c r="B17" s="112">
        <v>213</v>
      </c>
      <c r="C17" s="117" t="s">
        <v>175</v>
      </c>
      <c r="D17" s="116" t="s">
        <v>172</v>
      </c>
      <c r="E17" s="14"/>
      <c r="F17" s="14" t="str">
        <f t="shared" si="0"/>
        <v>Boldon, </v>
      </c>
      <c r="G17" s="14" t="str">
        <f t="shared" si="1"/>
        <v>Rose</v>
      </c>
      <c r="H17" s="128"/>
      <c r="I17" s="127">
        <v>0.0067708333333333336</v>
      </c>
      <c r="J17" s="141">
        <v>0.007118055555555555</v>
      </c>
      <c r="K17" s="100">
        <v>0.007291666666666666</v>
      </c>
      <c r="L17" s="100">
        <v>0.007291666666666666</v>
      </c>
      <c r="M17" s="100">
        <v>0.007118055555555555</v>
      </c>
    </row>
    <row r="18" spans="2:13" ht="15">
      <c r="B18" s="112">
        <v>214</v>
      </c>
      <c r="C18" s="113" t="s">
        <v>62</v>
      </c>
      <c r="D18" s="116" t="s">
        <v>141</v>
      </c>
      <c r="E18" s="14"/>
      <c r="F18" s="14" t="str">
        <f t="shared" si="0"/>
        <v>Brabazon, </v>
      </c>
      <c r="G18" s="14" t="str">
        <f t="shared" si="1"/>
        <v>Anita</v>
      </c>
      <c r="H18" s="128"/>
      <c r="I18" s="127">
        <v>0.008333333333333333</v>
      </c>
      <c r="J18" s="141">
        <v>0.008680555555555556</v>
      </c>
      <c r="K18" s="141">
        <v>0.008680555555555556</v>
      </c>
      <c r="L18" s="100">
        <v>0.007986111111111112</v>
      </c>
      <c r="M18" s="100">
        <v>0.008333333333333333</v>
      </c>
    </row>
    <row r="19" spans="2:13" ht="15">
      <c r="B19" s="112">
        <v>215</v>
      </c>
      <c r="C19" s="113" t="s">
        <v>34</v>
      </c>
      <c r="D19" s="116" t="s">
        <v>141</v>
      </c>
      <c r="E19" s="14"/>
      <c r="F19" s="14" t="str">
        <f t="shared" si="0"/>
        <v>Bradley, </v>
      </c>
      <c r="G19" s="14" t="str">
        <f t="shared" si="1"/>
        <v>Dave</v>
      </c>
      <c r="H19" s="128"/>
      <c r="I19" s="127">
        <v>0.008680555555555556</v>
      </c>
      <c r="J19" s="141">
        <v>0.009027777777777779</v>
      </c>
      <c r="K19" s="100">
        <v>0.009375</v>
      </c>
      <c r="L19" s="100">
        <v>0.008680555555555556</v>
      </c>
      <c r="M19" s="100">
        <v>0.008680555555555556</v>
      </c>
    </row>
    <row r="20" spans="2:13" ht="15">
      <c r="B20" s="112">
        <v>216</v>
      </c>
      <c r="C20" s="118" t="s">
        <v>176</v>
      </c>
      <c r="D20" s="116" t="s">
        <v>143</v>
      </c>
      <c r="E20" s="14"/>
      <c r="F20" s="14" t="str">
        <f t="shared" si="0"/>
        <v>Branley, </v>
      </c>
      <c r="G20" s="14" t="str">
        <f t="shared" si="1"/>
        <v>Louise</v>
      </c>
      <c r="H20" s="128"/>
      <c r="I20" s="127">
        <v>0.0010416666666666667</v>
      </c>
      <c r="J20" s="141">
        <v>0.001736111111111111</v>
      </c>
      <c r="K20" s="141">
        <v>0.001736111111111111</v>
      </c>
      <c r="L20" s="141">
        <v>0.001736111111111111</v>
      </c>
      <c r="M20" s="100">
        <v>0.0010416666666666667</v>
      </c>
    </row>
    <row r="21" spans="2:13" ht="15">
      <c r="B21" s="112">
        <v>217</v>
      </c>
      <c r="C21" s="113" t="s">
        <v>100</v>
      </c>
      <c r="D21" s="116" t="s">
        <v>140</v>
      </c>
      <c r="E21" s="14"/>
      <c r="F21" s="14" t="str">
        <f t="shared" si="0"/>
        <v>Brown, </v>
      </c>
      <c r="G21" s="14" t="str">
        <f t="shared" si="1"/>
        <v>Colin</v>
      </c>
      <c r="H21" s="128"/>
      <c r="I21" s="127">
        <v>0.007118055555555555</v>
      </c>
      <c r="J21" s="141">
        <v>0.007118055555555555</v>
      </c>
      <c r="K21" s="100">
        <v>0.0078125</v>
      </c>
      <c r="L21" s="127">
        <v>0.007638888888888889</v>
      </c>
      <c r="M21" s="127">
        <v>0.007638888888888889</v>
      </c>
    </row>
    <row r="22" spans="2:13" ht="15">
      <c r="B22" s="112">
        <v>218</v>
      </c>
      <c r="C22" s="117" t="s">
        <v>177</v>
      </c>
      <c r="D22" s="116" t="s">
        <v>178</v>
      </c>
      <c r="E22" s="14"/>
      <c r="F22" s="14" t="str">
        <f t="shared" si="0"/>
        <v>Brown, </v>
      </c>
      <c r="G22" s="14" t="str">
        <f t="shared" si="1"/>
        <v>Emily</v>
      </c>
      <c r="H22" s="128"/>
      <c r="I22" s="127">
        <v>0.007638888888888889</v>
      </c>
      <c r="J22" s="127">
        <v>0.007638888888888889</v>
      </c>
      <c r="K22" s="127">
        <v>0.007638888888888889</v>
      </c>
      <c r="L22" s="127">
        <v>0.007638888888888889</v>
      </c>
      <c r="M22" s="127">
        <v>0.007638888888888889</v>
      </c>
    </row>
    <row r="23" spans="2:13" ht="15">
      <c r="B23" s="112">
        <v>219</v>
      </c>
      <c r="C23" s="117" t="s">
        <v>65</v>
      </c>
      <c r="D23" s="116" t="s">
        <v>142</v>
      </c>
      <c r="E23" s="14"/>
      <c r="F23" s="14" t="str">
        <f t="shared" si="0"/>
        <v>Brown, </v>
      </c>
      <c r="G23" s="14" t="str">
        <f t="shared" si="1"/>
        <v>Pete</v>
      </c>
      <c r="H23" s="128"/>
      <c r="I23" s="127">
        <v>0.012152777777777778</v>
      </c>
      <c r="J23" s="127">
        <v>0.012152777777777778</v>
      </c>
      <c r="K23" s="127">
        <v>0.012152777777777778</v>
      </c>
      <c r="L23" s="127">
        <v>0.012152777777777778</v>
      </c>
      <c r="M23" s="127">
        <v>0.011979166666666666</v>
      </c>
    </row>
    <row r="24" spans="2:13" ht="15">
      <c r="B24" s="112">
        <v>220</v>
      </c>
      <c r="C24" s="117" t="s">
        <v>179</v>
      </c>
      <c r="D24" s="116" t="s">
        <v>178</v>
      </c>
      <c r="E24" s="14"/>
      <c r="F24" s="14" t="str">
        <f t="shared" si="0"/>
        <v>Browning, </v>
      </c>
      <c r="G24" s="14" t="str">
        <f t="shared" si="1"/>
        <v>Sam</v>
      </c>
      <c r="H24" s="128"/>
      <c r="I24" s="127">
        <v>0.011284722222222222</v>
      </c>
      <c r="J24" s="127">
        <v>0.011284722222222222</v>
      </c>
      <c r="K24" s="127">
        <v>0.011284722222222222</v>
      </c>
      <c r="L24" s="127">
        <v>0.011284722222222222</v>
      </c>
      <c r="M24" s="100">
        <v>0.011284722222222222</v>
      </c>
    </row>
    <row r="25" spans="2:13" ht="15">
      <c r="B25" s="112">
        <v>221</v>
      </c>
      <c r="C25" s="117" t="s">
        <v>48</v>
      </c>
      <c r="D25" s="116" t="s">
        <v>147</v>
      </c>
      <c r="E25" s="14"/>
      <c r="F25" s="14" t="str">
        <f t="shared" si="0"/>
        <v>Browning, </v>
      </c>
      <c r="G25" s="14" t="str">
        <f t="shared" si="1"/>
        <v>Sue</v>
      </c>
      <c r="H25" s="128"/>
      <c r="I25" s="127">
        <v>0.008854166666666666</v>
      </c>
      <c r="J25" s="141">
        <v>0.00920138888888889</v>
      </c>
      <c r="K25" s="141">
        <v>0.00920138888888889</v>
      </c>
      <c r="L25" s="141">
        <v>0.00920138888888889</v>
      </c>
      <c r="M25" s="100">
        <v>0.009027777777777779</v>
      </c>
    </row>
    <row r="26" spans="2:13" ht="15">
      <c r="B26" s="112">
        <v>222</v>
      </c>
      <c r="C26" s="113" t="s">
        <v>180</v>
      </c>
      <c r="D26" s="116" t="s">
        <v>178</v>
      </c>
      <c r="E26" s="14"/>
      <c r="F26" s="14" t="str">
        <f t="shared" si="0"/>
        <v>Browning, </v>
      </c>
      <c r="G26" s="14" t="str">
        <f t="shared" si="1"/>
        <v>Will</v>
      </c>
      <c r="H26" s="128"/>
      <c r="I26" s="127">
        <v>0.010590277777777777</v>
      </c>
      <c r="J26" s="127">
        <v>0.010937500000000001</v>
      </c>
      <c r="K26" s="100">
        <v>0.010937500000000001</v>
      </c>
      <c r="L26" s="143">
        <v>0.010937500000000001</v>
      </c>
      <c r="M26" s="143">
        <v>0.010937500000000001</v>
      </c>
    </row>
    <row r="27" spans="2:13" ht="15">
      <c r="B27" s="112">
        <v>223</v>
      </c>
      <c r="C27" s="113" t="s">
        <v>115</v>
      </c>
      <c r="D27" s="119"/>
      <c r="E27" s="14"/>
      <c r="F27" s="14" t="str">
        <f t="shared" si="0"/>
        <v>Carmody, </v>
      </c>
      <c r="G27" s="14" t="str">
        <f t="shared" si="1"/>
        <v>Ray</v>
      </c>
      <c r="H27" s="128"/>
      <c r="I27" s="127">
        <v>0.009895833333333333</v>
      </c>
      <c r="J27" s="141">
        <v>0.009375</v>
      </c>
      <c r="K27" s="100">
        <v>0.009375</v>
      </c>
      <c r="L27" s="100">
        <v>0.009375</v>
      </c>
      <c r="M27" s="100">
        <v>0.009375</v>
      </c>
    </row>
    <row r="28" spans="2:13" ht="15">
      <c r="B28" s="112">
        <v>224</v>
      </c>
      <c r="C28" s="117" t="s">
        <v>181</v>
      </c>
      <c r="D28" s="116" t="s">
        <v>182</v>
      </c>
      <c r="E28" s="14"/>
      <c r="F28" s="14" t="str">
        <f t="shared" si="0"/>
        <v>Catchpole, </v>
      </c>
      <c r="G28" s="14" t="str">
        <f t="shared" si="1"/>
        <v>John</v>
      </c>
      <c r="H28" s="128"/>
      <c r="I28" s="127">
        <v>0.005729166666666667</v>
      </c>
      <c r="J28" s="141">
        <v>0.005381944444444445</v>
      </c>
      <c r="K28" s="100">
        <v>0.006076388888888889</v>
      </c>
      <c r="L28" s="100">
        <v>0.006423611111111112</v>
      </c>
      <c r="M28" s="100">
        <v>0.006944444444444444</v>
      </c>
    </row>
    <row r="29" spans="2:13" ht="15">
      <c r="B29" s="112">
        <v>225</v>
      </c>
      <c r="C29" s="112" t="s">
        <v>35</v>
      </c>
      <c r="D29" s="120"/>
      <c r="E29" s="14"/>
      <c r="F29" s="14" t="str">
        <f t="shared" si="0"/>
        <v>Christopher, </v>
      </c>
      <c r="G29" s="96" t="s">
        <v>183</v>
      </c>
      <c r="H29" s="128"/>
      <c r="I29" s="127">
        <v>0.009895833333333333</v>
      </c>
      <c r="J29" s="141">
        <v>0.010416666666666666</v>
      </c>
      <c r="K29" s="100">
        <v>0.010416666666666666</v>
      </c>
      <c r="L29" s="100">
        <v>0.010416666666666666</v>
      </c>
      <c r="M29" s="100">
        <v>0.010416666666666666</v>
      </c>
    </row>
    <row r="30" spans="2:13" ht="15">
      <c r="B30" s="112">
        <v>226</v>
      </c>
      <c r="C30" s="117" t="s">
        <v>184</v>
      </c>
      <c r="D30" s="116" t="s">
        <v>169</v>
      </c>
      <c r="E30" s="14"/>
      <c r="F30" s="14" t="str">
        <f t="shared" si="0"/>
        <v>Clelland, </v>
      </c>
      <c r="G30" s="96" t="s">
        <v>423</v>
      </c>
      <c r="H30" s="128"/>
      <c r="I30" s="127">
        <v>0.0078125</v>
      </c>
      <c r="J30" s="127">
        <v>0.0078125</v>
      </c>
      <c r="K30" s="127">
        <v>0.007638888888888889</v>
      </c>
      <c r="L30" s="127">
        <v>0.0078125</v>
      </c>
      <c r="M30" s="127">
        <v>0.0078125</v>
      </c>
    </row>
    <row r="31" spans="2:13" ht="15">
      <c r="B31" s="112">
        <v>227</v>
      </c>
      <c r="C31" s="117" t="s">
        <v>443</v>
      </c>
      <c r="D31" s="116" t="s">
        <v>186</v>
      </c>
      <c r="E31" s="14"/>
      <c r="F31" s="14" t="str">
        <f t="shared" si="0"/>
        <v>Conner, </v>
      </c>
      <c r="G31" s="14" t="str">
        <f aca="true" t="shared" si="2" ref="G31:G43">MID(C31,(SEARCH(" ",C31)+1),20)</f>
        <v>Michelle</v>
      </c>
      <c r="H31" s="128"/>
      <c r="I31" s="127">
        <v>0.008506944444444444</v>
      </c>
      <c r="J31" s="141">
        <v>0.008159722222222223</v>
      </c>
      <c r="K31" s="100">
        <v>0.008506944444444444</v>
      </c>
      <c r="L31" s="100">
        <v>0.008333333333333333</v>
      </c>
      <c r="M31" s="100">
        <v>0.008333333333333333</v>
      </c>
    </row>
    <row r="32" spans="2:13" ht="15">
      <c r="B32" s="112">
        <v>228</v>
      </c>
      <c r="C32" s="113" t="s">
        <v>54</v>
      </c>
      <c r="D32" s="116" t="s">
        <v>144</v>
      </c>
      <c r="E32" s="14"/>
      <c r="F32" s="14" t="str">
        <f t="shared" si="0"/>
        <v>Craddock, </v>
      </c>
      <c r="G32" s="14" t="str">
        <f t="shared" si="2"/>
        <v>Anne</v>
      </c>
      <c r="H32" s="128"/>
      <c r="I32" s="127">
        <v>0.007638888888888889</v>
      </c>
      <c r="J32" s="127">
        <v>0.007986111111111112</v>
      </c>
      <c r="K32" s="127">
        <v>0.007986111111111112</v>
      </c>
      <c r="L32" s="127">
        <v>0.0078125</v>
      </c>
      <c r="M32" s="127">
        <v>0.0078125</v>
      </c>
    </row>
    <row r="33" spans="2:13" ht="15">
      <c r="B33" s="112">
        <v>229</v>
      </c>
      <c r="C33" s="117" t="s">
        <v>187</v>
      </c>
      <c r="D33" s="116" t="s">
        <v>172</v>
      </c>
      <c r="E33" s="14"/>
      <c r="F33" s="14" t="str">
        <f t="shared" si="0"/>
        <v>Danielson, </v>
      </c>
      <c r="G33" s="14" t="s">
        <v>188</v>
      </c>
      <c r="H33" s="128"/>
      <c r="I33" s="127">
        <v>0.004166666666666667</v>
      </c>
      <c r="J33" s="141">
        <v>0.003993055555555556</v>
      </c>
      <c r="K33" s="100">
        <v>0.003645833333333333</v>
      </c>
      <c r="L33" s="100">
        <v>0.003298611111111111</v>
      </c>
      <c r="M33" s="100">
        <v>0.003298611111111111</v>
      </c>
    </row>
    <row r="34" spans="2:13" ht="15">
      <c r="B34" s="112">
        <v>230</v>
      </c>
      <c r="C34" s="113" t="s">
        <v>36</v>
      </c>
      <c r="D34" s="116" t="s">
        <v>153</v>
      </c>
      <c r="E34" s="14"/>
      <c r="F34" s="14" t="str">
        <f t="shared" si="0"/>
        <v>Dickinson, </v>
      </c>
      <c r="G34" s="14" t="str">
        <f t="shared" si="2"/>
        <v>Ralph</v>
      </c>
      <c r="H34" s="128"/>
      <c r="I34" s="127">
        <v>0.0078125</v>
      </c>
      <c r="J34" s="127">
        <v>0.007986111111111112</v>
      </c>
      <c r="K34" s="100">
        <v>0.0078125</v>
      </c>
      <c r="L34" s="127">
        <v>0.0078125</v>
      </c>
      <c r="M34" s="127">
        <v>0.007638888888888889</v>
      </c>
    </row>
    <row r="35" spans="2:13" ht="15">
      <c r="B35" s="112">
        <v>231</v>
      </c>
      <c r="C35" s="117" t="s">
        <v>189</v>
      </c>
      <c r="D35" s="116" t="s">
        <v>190</v>
      </c>
      <c r="E35" s="14"/>
      <c r="F35" s="14" t="str">
        <f t="shared" si="0"/>
        <v>Diment, </v>
      </c>
      <c r="G35" s="14" t="str">
        <f t="shared" si="2"/>
        <v>Matthew</v>
      </c>
      <c r="H35" s="128"/>
      <c r="I35" s="127">
        <v>0.010416666666666666</v>
      </c>
      <c r="J35" s="141">
        <v>0.010416666666666666</v>
      </c>
      <c r="K35" s="100">
        <v>0.011979166666666666</v>
      </c>
      <c r="L35" s="100">
        <v>0.011979166666666666</v>
      </c>
      <c r="M35" s="100">
        <v>0.011979166666666666</v>
      </c>
    </row>
    <row r="36" spans="2:13" ht="15">
      <c r="B36" s="112">
        <v>232</v>
      </c>
      <c r="C36" s="113" t="s">
        <v>37</v>
      </c>
      <c r="D36" s="114" t="s">
        <v>166</v>
      </c>
      <c r="E36" s="14"/>
      <c r="F36" s="14" t="str">
        <f t="shared" si="0"/>
        <v>Dobby, </v>
      </c>
      <c r="G36" s="14" t="str">
        <f t="shared" si="2"/>
        <v>Steve</v>
      </c>
      <c r="H36" s="128"/>
      <c r="I36" s="127">
        <v>0.010416666666666666</v>
      </c>
      <c r="J36" s="141">
        <v>0.010416666666666666</v>
      </c>
      <c r="K36" s="100">
        <v>0.011111111111111112</v>
      </c>
      <c r="L36" s="100">
        <v>0.011111111111111112</v>
      </c>
      <c r="M36" s="100">
        <v>0.011111111111111112</v>
      </c>
    </row>
    <row r="37" spans="2:13" ht="15">
      <c r="B37" s="112">
        <v>233</v>
      </c>
      <c r="C37" s="113" t="s">
        <v>191</v>
      </c>
      <c r="D37" s="116" t="s">
        <v>190</v>
      </c>
      <c r="E37" s="14"/>
      <c r="F37" s="14" t="str">
        <f t="shared" si="0"/>
        <v>Dobson, </v>
      </c>
      <c r="G37" s="14" t="str">
        <f t="shared" si="2"/>
        <v>Billy</v>
      </c>
      <c r="H37" s="128"/>
      <c r="I37" s="127">
        <v>0.010937500000000001</v>
      </c>
      <c r="J37" s="127">
        <v>0.010937500000000001</v>
      </c>
      <c r="K37" s="100">
        <v>0.010937500000000001</v>
      </c>
      <c r="L37" s="143">
        <v>0.010937500000000001</v>
      </c>
      <c r="M37" s="143">
        <v>0.010937500000000001</v>
      </c>
    </row>
    <row r="38" spans="2:13" ht="15">
      <c r="B38" s="112">
        <v>234</v>
      </c>
      <c r="C38" s="117" t="s">
        <v>192</v>
      </c>
      <c r="D38" s="116" t="s">
        <v>173</v>
      </c>
      <c r="E38" s="14"/>
      <c r="F38" s="14" t="str">
        <f t="shared" si="0"/>
        <v>Dungworth, </v>
      </c>
      <c r="G38" s="14" t="str">
        <f t="shared" si="2"/>
        <v>Joseph</v>
      </c>
      <c r="H38" s="128"/>
      <c r="I38" s="127">
        <v>0.011805555555555555</v>
      </c>
      <c r="J38" s="127">
        <v>0.011805555555555555</v>
      </c>
      <c r="K38" s="127">
        <v>0.011805555555555555</v>
      </c>
      <c r="L38" s="100">
        <v>0.011111111111111112</v>
      </c>
      <c r="M38" s="100">
        <v>0.011111111111111112</v>
      </c>
    </row>
    <row r="39" spans="2:13" ht="15">
      <c r="B39" s="112">
        <v>235</v>
      </c>
      <c r="C39" s="113" t="s">
        <v>159</v>
      </c>
      <c r="D39" s="119"/>
      <c r="E39" s="14"/>
      <c r="F39" s="14" t="str">
        <f t="shared" si="0"/>
        <v>Dunn, </v>
      </c>
      <c r="G39" s="14" t="str">
        <f t="shared" si="2"/>
        <v>Tony</v>
      </c>
      <c r="H39" s="128"/>
      <c r="I39" s="127">
        <v>0.01076388888888889</v>
      </c>
      <c r="J39" s="141">
        <v>0.010416666666666666</v>
      </c>
      <c r="K39" s="100">
        <v>0.010416666666666666</v>
      </c>
      <c r="L39" s="100">
        <v>0.010069444444444445</v>
      </c>
      <c r="M39" s="100">
        <v>0.010069444444444445</v>
      </c>
    </row>
    <row r="40" spans="2:13" ht="15">
      <c r="B40" s="112">
        <v>236</v>
      </c>
      <c r="C40" s="117" t="s">
        <v>193</v>
      </c>
      <c r="D40" s="116" t="s">
        <v>169</v>
      </c>
      <c r="E40" s="14"/>
      <c r="F40" s="14" t="str">
        <f t="shared" si="0"/>
        <v>English, </v>
      </c>
      <c r="G40" s="14" t="str">
        <f t="shared" si="2"/>
        <v>Stephanie</v>
      </c>
      <c r="H40" s="128"/>
      <c r="I40" s="127">
        <v>0.006076388888888889</v>
      </c>
      <c r="J40" s="141">
        <v>0.0067708333333333336</v>
      </c>
      <c r="K40" s="141">
        <v>0.0067708333333333336</v>
      </c>
      <c r="L40" s="141">
        <v>0.0067708333333333336</v>
      </c>
      <c r="M40" s="141">
        <v>0.0067708333333333336</v>
      </c>
    </row>
    <row r="41" spans="2:13" ht="15">
      <c r="B41" s="112">
        <v>237</v>
      </c>
      <c r="C41" s="113" t="s">
        <v>106</v>
      </c>
      <c r="D41" s="116" t="s">
        <v>140</v>
      </c>
      <c r="E41" s="14"/>
      <c r="F41" s="14" t="str">
        <f t="shared" si="0"/>
        <v>Falkous, </v>
      </c>
      <c r="G41" s="14" t="str">
        <f t="shared" si="2"/>
        <v>David</v>
      </c>
      <c r="H41" s="128"/>
      <c r="I41" s="127">
        <v>0.008854166666666666</v>
      </c>
      <c r="J41" s="141">
        <v>0.00920138888888889</v>
      </c>
      <c r="K41" s="141">
        <v>0.009027777777777779</v>
      </c>
      <c r="L41" s="141">
        <v>0.008854166666666666</v>
      </c>
      <c r="M41" s="100">
        <v>0.009027777777777779</v>
      </c>
    </row>
    <row r="42" spans="2:13" ht="15">
      <c r="B42" s="112">
        <v>238</v>
      </c>
      <c r="C42" s="113" t="s">
        <v>57</v>
      </c>
      <c r="D42" s="116" t="s">
        <v>146</v>
      </c>
      <c r="E42" s="14"/>
      <c r="F42" s="14" t="str">
        <f t="shared" si="0"/>
        <v>Falkous, </v>
      </c>
      <c r="G42" s="14" t="str">
        <f t="shared" si="2"/>
        <v>Lesley</v>
      </c>
      <c r="H42" s="128"/>
      <c r="I42" s="127">
        <v>0.007638888888888889</v>
      </c>
      <c r="J42" s="127">
        <v>0.007638888888888889</v>
      </c>
      <c r="K42" s="127">
        <v>0.007986111111111112</v>
      </c>
      <c r="L42" s="127">
        <v>0.0078125</v>
      </c>
      <c r="M42" s="127">
        <v>0.0078125</v>
      </c>
    </row>
    <row r="43" spans="2:13" ht="15">
      <c r="B43" s="112">
        <v>239</v>
      </c>
      <c r="C43" s="117" t="s">
        <v>194</v>
      </c>
      <c r="D43" s="121"/>
      <c r="E43" s="14"/>
      <c r="F43" s="14" t="str">
        <f t="shared" si="0"/>
        <v>Falloon, </v>
      </c>
      <c r="G43" s="14" t="str">
        <f t="shared" si="2"/>
        <v>Rachelle</v>
      </c>
      <c r="H43" s="128"/>
      <c r="I43" s="127">
        <v>0.011805555555555555</v>
      </c>
      <c r="J43" s="127">
        <v>0.011805555555555555</v>
      </c>
      <c r="K43" s="127">
        <v>0.011805555555555555</v>
      </c>
      <c r="L43" s="127">
        <v>0.011805555555555555</v>
      </c>
      <c r="M43" s="127">
        <v>0.011805555555555555</v>
      </c>
    </row>
    <row r="44" spans="2:13" ht="15">
      <c r="B44" s="112">
        <v>240</v>
      </c>
      <c r="C44" s="113" t="s">
        <v>195</v>
      </c>
      <c r="D44" s="116" t="s">
        <v>178</v>
      </c>
      <c r="E44" s="14"/>
      <c r="F44" s="14" t="str">
        <f t="shared" si="0"/>
        <v>Fiddaman, </v>
      </c>
      <c r="G44" s="96" t="s">
        <v>196</v>
      </c>
      <c r="H44" s="128"/>
      <c r="I44" s="127">
        <v>0.010590277777777777</v>
      </c>
      <c r="J44" s="127">
        <v>0.010590277777777777</v>
      </c>
      <c r="K44" s="127">
        <v>0.010590277777777777</v>
      </c>
      <c r="L44" s="127">
        <v>0.010590277777777777</v>
      </c>
      <c r="M44" s="127">
        <v>0.010590277777777777</v>
      </c>
    </row>
    <row r="45" spans="2:13" ht="15">
      <c r="B45" s="112">
        <v>241</v>
      </c>
      <c r="C45" s="113" t="s">
        <v>63</v>
      </c>
      <c r="D45" s="116" t="s">
        <v>144</v>
      </c>
      <c r="E45" s="14"/>
      <c r="F45" s="14" t="str">
        <f t="shared" si="0"/>
        <v>Fiddaman, </v>
      </c>
      <c r="G45" s="96" t="s">
        <v>197</v>
      </c>
      <c r="H45" s="128"/>
      <c r="I45" s="127">
        <v>0.013020833333333334</v>
      </c>
      <c r="J45" s="141">
        <v>0.012847222222222223</v>
      </c>
      <c r="K45" s="100">
        <v>0.01267361111111111</v>
      </c>
      <c r="L45" s="100">
        <v>0.013020833333333334</v>
      </c>
      <c r="M45" s="100">
        <v>0.013020833333333334</v>
      </c>
    </row>
    <row r="46" spans="2:13" ht="15">
      <c r="B46" s="112">
        <v>242</v>
      </c>
      <c r="C46" s="112" t="s">
        <v>198</v>
      </c>
      <c r="D46" s="116" t="s">
        <v>148</v>
      </c>
      <c r="E46" s="14"/>
      <c r="F46" s="14" t="str">
        <f t="shared" si="0"/>
        <v>Flynn, </v>
      </c>
      <c r="G46" s="14" t="str">
        <f>MID(C46,(SEARCH(" ",C46)+1),20)</f>
        <v>Frank</v>
      </c>
      <c r="H46" s="128"/>
      <c r="I46" s="127">
        <v>0.00954861111111111</v>
      </c>
      <c r="J46" s="127">
        <v>0.00954861111111111</v>
      </c>
      <c r="K46" s="141">
        <v>0.00920138888888889</v>
      </c>
      <c r="L46" s="141">
        <v>0.008854166666666666</v>
      </c>
      <c r="M46" s="100">
        <v>0.009027777777777779</v>
      </c>
    </row>
    <row r="47" spans="2:13" ht="15">
      <c r="B47" s="112">
        <v>243</v>
      </c>
      <c r="C47" s="113" t="s">
        <v>56</v>
      </c>
      <c r="D47" s="116" t="s">
        <v>146</v>
      </c>
      <c r="E47" s="14"/>
      <c r="F47" s="14" t="str">
        <f t="shared" si="0"/>
        <v>Forster, </v>
      </c>
      <c r="G47" s="14" t="str">
        <f>MID(C47,(SEARCH(" ",C47)+1),20)</f>
        <v>Gwen</v>
      </c>
      <c r="H47" s="128"/>
      <c r="I47" s="127">
        <v>0.00954861111111111</v>
      </c>
      <c r="J47" s="127">
        <v>0.00954861111111111</v>
      </c>
      <c r="K47" s="100">
        <v>0.00954861111111111</v>
      </c>
      <c r="L47" s="100">
        <v>0.00954861111111111</v>
      </c>
      <c r="M47" s="100">
        <v>0.009375</v>
      </c>
    </row>
    <row r="48" spans="2:13" ht="15">
      <c r="B48" s="112">
        <v>244</v>
      </c>
      <c r="C48" s="113" t="s">
        <v>199</v>
      </c>
      <c r="D48" s="116" t="s">
        <v>200</v>
      </c>
      <c r="E48" s="14"/>
      <c r="F48" s="14" t="str">
        <f t="shared" si="0"/>
        <v>Forster, </v>
      </c>
      <c r="G48" s="14" t="str">
        <f>MID(C48,(SEARCH(" ",C48)+1),20)</f>
        <v>Ron</v>
      </c>
      <c r="H48" s="128"/>
      <c r="I48" s="127">
        <v>0.007638888888888889</v>
      </c>
      <c r="J48" s="93">
        <v>0.007291666666666666</v>
      </c>
      <c r="K48" s="100">
        <v>0.007291666666666666</v>
      </c>
      <c r="L48" s="100">
        <v>0.007291666666666666</v>
      </c>
      <c r="M48" s="100">
        <v>0.007291666666666666</v>
      </c>
    </row>
    <row r="49" spans="2:13" ht="15">
      <c r="B49" s="112">
        <v>245</v>
      </c>
      <c r="C49" s="113" t="s">
        <v>53</v>
      </c>
      <c r="D49" s="116" t="s">
        <v>200</v>
      </c>
      <c r="E49" s="14"/>
      <c r="F49" s="14" t="str">
        <f t="shared" si="0"/>
        <v>Frazer, </v>
      </c>
      <c r="G49" s="96" t="s">
        <v>424</v>
      </c>
      <c r="H49" s="128"/>
      <c r="I49" s="127">
        <v>0.008680555555555556</v>
      </c>
      <c r="J49" s="141">
        <v>0.008680555555555556</v>
      </c>
      <c r="K49" s="100">
        <v>0.008333333333333333</v>
      </c>
      <c r="L49" s="100">
        <v>0.007986111111111112</v>
      </c>
      <c r="M49" s="100">
        <v>0.008333333333333333</v>
      </c>
    </row>
    <row r="50" spans="2:13" ht="15">
      <c r="B50" s="112">
        <v>246</v>
      </c>
      <c r="C50" s="117" t="s">
        <v>163</v>
      </c>
      <c r="D50" s="116" t="s">
        <v>200</v>
      </c>
      <c r="E50" s="14"/>
      <c r="F50" s="14" t="str">
        <f t="shared" si="0"/>
        <v>Freeman, </v>
      </c>
      <c r="G50" s="96" t="s">
        <v>201</v>
      </c>
      <c r="H50" s="128"/>
      <c r="I50" s="127">
        <v>0.008854166666666666</v>
      </c>
      <c r="J50" s="141">
        <v>0.008854166666666666</v>
      </c>
      <c r="K50" s="141">
        <v>0.008854166666666666</v>
      </c>
      <c r="L50" s="141">
        <v>0.008854166666666666</v>
      </c>
      <c r="M50" s="141">
        <v>0.008854166666666666</v>
      </c>
    </row>
    <row r="51" spans="2:13" ht="15">
      <c r="B51" s="112">
        <v>247</v>
      </c>
      <c r="C51" s="113" t="s">
        <v>102</v>
      </c>
      <c r="D51" s="116" t="s">
        <v>153</v>
      </c>
      <c r="E51" s="14"/>
      <c r="F51" s="14" t="str">
        <f t="shared" si="0"/>
        <v>Freeman, </v>
      </c>
      <c r="G51" s="14" t="str">
        <f aca="true" t="shared" si="3" ref="G51:G56">MID(C51,(SEARCH(" ",C51)+1),20)</f>
        <v>Lewis</v>
      </c>
      <c r="H51" s="128"/>
      <c r="I51" s="127">
        <v>0.010069444444444445</v>
      </c>
      <c r="J51" s="141">
        <v>0.010069444444444445</v>
      </c>
      <c r="K51" s="143">
        <v>0.009895833333333333</v>
      </c>
      <c r="L51" s="100">
        <v>0.010069444444444445</v>
      </c>
      <c r="M51" s="100">
        <v>0.010069444444444445</v>
      </c>
    </row>
    <row r="52" spans="2:13" ht="15">
      <c r="B52" s="112">
        <v>248</v>
      </c>
      <c r="C52" s="113" t="s">
        <v>202</v>
      </c>
      <c r="D52" s="116" t="s">
        <v>173</v>
      </c>
      <c r="E52" s="14"/>
      <c r="F52" s="14" t="str">
        <f t="shared" si="0"/>
        <v>Freeman, </v>
      </c>
      <c r="G52" s="14" t="str">
        <f t="shared" si="3"/>
        <v>Lindsay</v>
      </c>
      <c r="H52" s="128"/>
      <c r="I52" s="127">
        <v>0.007118055555555555</v>
      </c>
      <c r="J52" s="141">
        <v>0.008680555555555556</v>
      </c>
      <c r="K52" s="141">
        <v>0.008680555555555556</v>
      </c>
      <c r="L52" s="100">
        <v>0.008506944444444444</v>
      </c>
      <c r="M52" s="100">
        <v>0.008680555555555556</v>
      </c>
    </row>
    <row r="53" spans="2:13" ht="15">
      <c r="B53" s="112">
        <v>249</v>
      </c>
      <c r="C53" s="117" t="s">
        <v>203</v>
      </c>
      <c r="D53" s="116" t="s">
        <v>169</v>
      </c>
      <c r="E53" s="14"/>
      <c r="F53" s="14" t="str">
        <f t="shared" si="0"/>
        <v>French, </v>
      </c>
      <c r="G53" s="14" t="str">
        <f t="shared" si="3"/>
        <v>Alison</v>
      </c>
      <c r="H53" s="128"/>
      <c r="I53" s="127">
        <v>0.007986111111111112</v>
      </c>
      <c r="J53" s="127">
        <v>0.007638888888888889</v>
      </c>
      <c r="K53" s="100">
        <v>0.0078125</v>
      </c>
      <c r="L53" s="127">
        <v>0.007638888888888889</v>
      </c>
      <c r="M53" s="127">
        <v>0.007638888888888889</v>
      </c>
    </row>
    <row r="54" spans="2:13" ht="15">
      <c r="B54" s="112">
        <v>250</v>
      </c>
      <c r="C54" s="117" t="s">
        <v>38</v>
      </c>
      <c r="D54" s="116" t="s">
        <v>190</v>
      </c>
      <c r="E54" s="14"/>
      <c r="F54" s="14" t="str">
        <f t="shared" si="0"/>
        <v>French, </v>
      </c>
      <c r="G54" s="14" t="str">
        <f t="shared" si="3"/>
        <v>Jon</v>
      </c>
      <c r="H54" s="128"/>
      <c r="I54" s="127">
        <v>0.012152777777777778</v>
      </c>
      <c r="J54" s="141">
        <v>0.011979166666666666</v>
      </c>
      <c r="K54" s="100">
        <v>0.011979166666666666</v>
      </c>
      <c r="L54" s="100">
        <v>0.011979166666666666</v>
      </c>
      <c r="M54" s="127">
        <v>0.011805555555555555</v>
      </c>
    </row>
    <row r="55" spans="2:13" ht="15">
      <c r="B55" s="112">
        <v>251</v>
      </c>
      <c r="C55" s="113" t="s">
        <v>39</v>
      </c>
      <c r="D55" s="114" t="s">
        <v>166</v>
      </c>
      <c r="E55" s="14"/>
      <c r="F55" s="14" t="str">
        <f>LEFT(C55,(SEARCH(" ",C55)))</f>
        <v>French, </v>
      </c>
      <c r="G55" s="14" t="str">
        <f t="shared" si="3"/>
        <v>Steven</v>
      </c>
      <c r="H55" s="128"/>
      <c r="I55" s="127">
        <v>0.011458333333333334</v>
      </c>
      <c r="J55" s="127">
        <v>0.011458333333333334</v>
      </c>
      <c r="K55" s="127">
        <v>0.011458333333333334</v>
      </c>
      <c r="L55" s="127">
        <v>0.011284722222222222</v>
      </c>
      <c r="M55" s="100">
        <v>0.011111111111111112</v>
      </c>
    </row>
    <row r="56" spans="2:13" ht="15">
      <c r="B56" s="112">
        <v>252</v>
      </c>
      <c r="C56" s="113" t="s">
        <v>119</v>
      </c>
      <c r="D56" s="119"/>
      <c r="E56" s="14"/>
      <c r="F56" s="14" t="str">
        <f t="shared" si="0"/>
        <v>Gaughan, </v>
      </c>
      <c r="G56" s="14" t="str">
        <f t="shared" si="3"/>
        <v>Martin</v>
      </c>
      <c r="H56" s="128"/>
      <c r="I56" s="127">
        <v>0.010937500000000001</v>
      </c>
      <c r="J56" s="127">
        <v>0.010937500000000001</v>
      </c>
      <c r="K56" s="100">
        <v>0.010937500000000001</v>
      </c>
      <c r="L56" s="143">
        <v>0.010937500000000001</v>
      </c>
      <c r="M56" s="143">
        <v>0.010937500000000001</v>
      </c>
    </row>
    <row r="57" spans="2:13" ht="15">
      <c r="B57" s="112">
        <v>253</v>
      </c>
      <c r="C57" s="113" t="s">
        <v>40</v>
      </c>
      <c r="D57" s="116" t="s">
        <v>143</v>
      </c>
      <c r="E57" s="14"/>
      <c r="F57" s="14" t="str">
        <f t="shared" si="0"/>
        <v>Gillespie, </v>
      </c>
      <c r="G57" s="96" t="s">
        <v>204</v>
      </c>
      <c r="H57" s="128"/>
      <c r="I57" s="127">
        <v>0.010416666666666666</v>
      </c>
      <c r="J57" s="141">
        <v>0.010243055555555556</v>
      </c>
      <c r="K57" s="127">
        <v>0.010590277777777777</v>
      </c>
      <c r="L57" s="100">
        <v>0.010416666666666666</v>
      </c>
      <c r="M57" s="143">
        <v>0.010243055555555556</v>
      </c>
    </row>
    <row r="58" spans="2:13" ht="15">
      <c r="B58" s="112">
        <v>254</v>
      </c>
      <c r="C58" s="113" t="s">
        <v>205</v>
      </c>
      <c r="D58" s="116" t="s">
        <v>186</v>
      </c>
      <c r="E58" s="14"/>
      <c r="F58" s="14" t="str">
        <f t="shared" si="0"/>
        <v>Gilfillan, </v>
      </c>
      <c r="G58" s="96" t="s">
        <v>206</v>
      </c>
      <c r="H58" s="128"/>
      <c r="I58" s="127">
        <v>0.0020833333333333333</v>
      </c>
      <c r="J58" s="141">
        <v>0.0022569444444444447</v>
      </c>
      <c r="K58" s="100">
        <v>0.0019097222222222222</v>
      </c>
      <c r="L58" s="100">
        <v>0.0019097222222222222</v>
      </c>
      <c r="M58" s="100">
        <v>0.0019097222222222222</v>
      </c>
    </row>
    <row r="59" spans="2:13" ht="15">
      <c r="B59" s="112">
        <v>255</v>
      </c>
      <c r="C59" s="113" t="s">
        <v>138</v>
      </c>
      <c r="D59" s="116" t="s">
        <v>140</v>
      </c>
      <c r="E59" s="14"/>
      <c r="F59" s="14" t="str">
        <f t="shared" si="0"/>
        <v>Gillie, </v>
      </c>
      <c r="G59" s="14" t="str">
        <f>MID(C59,(SEARCH(" ",C59)+1),20)</f>
        <v>Kathryn</v>
      </c>
      <c r="H59" s="128"/>
      <c r="I59" s="127">
        <v>0.007638888888888889</v>
      </c>
      <c r="J59" s="127">
        <v>0.0078125</v>
      </c>
      <c r="K59" s="127">
        <v>0.007638888888888889</v>
      </c>
      <c r="L59" s="127">
        <v>0.007638888888888889</v>
      </c>
      <c r="M59" s="127">
        <v>0.0078125</v>
      </c>
    </row>
    <row r="60" spans="2:13" ht="15">
      <c r="B60" s="112">
        <v>256</v>
      </c>
      <c r="C60" s="113" t="s">
        <v>61</v>
      </c>
      <c r="D60" s="116" t="s">
        <v>146</v>
      </c>
      <c r="E60" s="14"/>
      <c r="F60" s="14" t="str">
        <f t="shared" si="0"/>
        <v>Harmon, </v>
      </c>
      <c r="G60" s="14" t="str">
        <f>MID(C60,(SEARCH(" ",C60)+1),20)</f>
        <v>Craig</v>
      </c>
      <c r="H60" s="128"/>
      <c r="I60" s="127">
        <v>0.011979166666666666</v>
      </c>
      <c r="J60" s="127">
        <v>0.011979166666666666</v>
      </c>
      <c r="K60" s="127">
        <v>0.011805555555555555</v>
      </c>
      <c r="L60" s="100">
        <v>0.011458333333333334</v>
      </c>
      <c r="M60" s="143">
        <v>0.011631944444444445</v>
      </c>
    </row>
    <row r="61" spans="2:13" ht="15">
      <c r="B61" s="112">
        <v>257</v>
      </c>
      <c r="C61" s="113" t="s">
        <v>58</v>
      </c>
      <c r="D61" s="116" t="s">
        <v>146</v>
      </c>
      <c r="E61" s="14"/>
      <c r="F61" s="14" t="str">
        <f t="shared" si="0"/>
        <v>Harmon, </v>
      </c>
      <c r="G61" s="14" t="str">
        <f>MID(C61,(SEARCH(" ",C61)+1),20)</f>
        <v>Gemma</v>
      </c>
      <c r="H61" s="128"/>
      <c r="I61" s="127">
        <v>0.009375</v>
      </c>
      <c r="J61" s="141">
        <v>0.009375</v>
      </c>
      <c r="K61" s="141">
        <v>0.009027777777777779</v>
      </c>
      <c r="L61" s="141">
        <v>0.008854166666666666</v>
      </c>
      <c r="M61" s="100">
        <v>0.009027777777777779</v>
      </c>
    </row>
    <row r="62" spans="2:13" ht="15">
      <c r="B62" s="112">
        <v>259</v>
      </c>
      <c r="C62" s="113" t="s">
        <v>46</v>
      </c>
      <c r="D62" s="116" t="s">
        <v>186</v>
      </c>
      <c r="E62" s="14"/>
      <c r="F62" s="14" t="str">
        <f aca="true" t="shared" si="4" ref="F62:F69">LEFT(C62,(SEARCH(" ",C62)))</f>
        <v>Herron, </v>
      </c>
      <c r="G62" s="96" t="s">
        <v>207</v>
      </c>
      <c r="H62" s="128"/>
      <c r="I62" s="127">
        <v>0.010069444444444445</v>
      </c>
      <c r="J62" s="141">
        <v>0.010069444444444445</v>
      </c>
      <c r="K62" s="141">
        <v>0.010069444444444445</v>
      </c>
      <c r="L62" s="143">
        <v>0.010937500000000001</v>
      </c>
      <c r="M62" s="143">
        <v>0.010937500000000001</v>
      </c>
    </row>
    <row r="63" spans="2:13" ht="15">
      <c r="B63" s="112">
        <v>260</v>
      </c>
      <c r="C63" s="113" t="s">
        <v>208</v>
      </c>
      <c r="D63" s="116" t="s">
        <v>142</v>
      </c>
      <c r="E63" s="14"/>
      <c r="F63" s="14" t="str">
        <f t="shared" si="4"/>
        <v>Hope, </v>
      </c>
      <c r="G63" s="14" t="str">
        <f>MID(C63,(SEARCH(" ",C63)+1),20)</f>
        <v>Gareth</v>
      </c>
      <c r="H63" s="128"/>
      <c r="I63" s="127">
        <v>0.008159722222222223</v>
      </c>
      <c r="J63" s="127">
        <v>0.008159722222222223</v>
      </c>
      <c r="K63" s="100">
        <v>0.008159722222222223</v>
      </c>
      <c r="L63" s="100">
        <v>0.008159722222222223</v>
      </c>
      <c r="M63" s="100">
        <v>0.008159722222222223</v>
      </c>
    </row>
    <row r="64" spans="2:13" ht="15">
      <c r="B64" s="112">
        <v>261</v>
      </c>
      <c r="C64" s="117" t="s">
        <v>209</v>
      </c>
      <c r="D64" s="116" t="s">
        <v>147</v>
      </c>
      <c r="E64" s="14"/>
      <c r="F64" s="14" t="str">
        <f t="shared" si="4"/>
        <v>Jackson, </v>
      </c>
      <c r="G64" s="96" t="s">
        <v>210</v>
      </c>
      <c r="H64" s="128"/>
      <c r="I64" s="127">
        <v>0.01076388888888889</v>
      </c>
      <c r="J64" s="127">
        <v>0.010937500000000001</v>
      </c>
      <c r="K64" s="100">
        <v>0.010937500000000001</v>
      </c>
      <c r="L64" s="100">
        <v>0.01076388888888889</v>
      </c>
      <c r="M64" s="127">
        <v>0.010590277777777777</v>
      </c>
    </row>
    <row r="65" spans="2:13" ht="15">
      <c r="B65" s="112">
        <v>262</v>
      </c>
      <c r="C65" s="117" t="s">
        <v>162</v>
      </c>
      <c r="D65" s="116" t="s">
        <v>173</v>
      </c>
      <c r="E65" s="14"/>
      <c r="F65" s="14" t="str">
        <f t="shared" si="4"/>
        <v>Johnson, </v>
      </c>
      <c r="G65" s="96" t="s">
        <v>211</v>
      </c>
      <c r="H65" s="128"/>
      <c r="I65" s="127">
        <v>0.010069444444444445</v>
      </c>
      <c r="J65" s="141">
        <v>0.009375</v>
      </c>
      <c r="K65" s="100">
        <v>0.010243055555555556</v>
      </c>
      <c r="L65" s="100">
        <v>0.010243055555555556</v>
      </c>
      <c r="M65" s="127">
        <v>0.010590277777777777</v>
      </c>
    </row>
    <row r="66" spans="2:13" ht="15">
      <c r="B66" s="112">
        <v>263</v>
      </c>
      <c r="C66" s="113" t="s">
        <v>41</v>
      </c>
      <c r="D66" s="116" t="s">
        <v>145</v>
      </c>
      <c r="E66" s="14"/>
      <c r="F66" s="14" t="str">
        <f t="shared" si="4"/>
        <v>Johnson, </v>
      </c>
      <c r="G66" s="14" t="str">
        <f>MID(C66,(SEARCH(" ",C66)+1),20)</f>
        <v>Ewa</v>
      </c>
      <c r="H66" s="128"/>
      <c r="I66" s="127">
        <v>0.006944444444444444</v>
      </c>
      <c r="J66" s="127">
        <v>0.006944444444444444</v>
      </c>
      <c r="K66" s="100">
        <v>0.007118055555555555</v>
      </c>
      <c r="L66" s="100">
        <v>0.007118055555555555</v>
      </c>
      <c r="M66" s="100">
        <v>0.007118055555555555</v>
      </c>
    </row>
    <row r="67" spans="2:13" ht="15">
      <c r="B67" s="112">
        <v>264</v>
      </c>
      <c r="C67" s="113" t="s">
        <v>160</v>
      </c>
      <c r="D67" s="116" t="s">
        <v>190</v>
      </c>
      <c r="E67" s="14"/>
      <c r="F67" s="14" t="str">
        <f t="shared" si="4"/>
        <v>Kenny, </v>
      </c>
      <c r="G67" s="14" t="s">
        <v>212</v>
      </c>
      <c r="H67" s="128"/>
      <c r="I67" s="127">
        <v>0.008333333333333333</v>
      </c>
      <c r="J67" s="127">
        <v>0.008159722222222223</v>
      </c>
      <c r="K67" s="100">
        <v>0.008159722222222223</v>
      </c>
      <c r="L67" s="100">
        <v>0.008159722222222223</v>
      </c>
      <c r="M67" s="127">
        <v>0.007986111111111112</v>
      </c>
    </row>
    <row r="68" spans="2:13" ht="15">
      <c r="B68" s="112">
        <v>265</v>
      </c>
      <c r="C68" s="117" t="s">
        <v>213</v>
      </c>
      <c r="D68" s="116" t="s">
        <v>173</v>
      </c>
      <c r="E68" s="14"/>
      <c r="F68" s="14" t="str">
        <f t="shared" si="4"/>
        <v>King, </v>
      </c>
      <c r="G68" s="14" t="str">
        <f>MID(C68,(SEARCH(" ",C68)+1),20)</f>
        <v>Dave</v>
      </c>
      <c r="H68" s="128"/>
      <c r="I68" s="127">
        <v>0.0078125</v>
      </c>
      <c r="J68" s="127">
        <v>0.007986111111111112</v>
      </c>
      <c r="K68" s="127">
        <v>0.007986111111111112</v>
      </c>
      <c r="L68" s="127">
        <v>0.0078125</v>
      </c>
      <c r="M68" s="127">
        <v>0.0078125</v>
      </c>
    </row>
    <row r="69" spans="2:13" ht="15">
      <c r="B69" s="112">
        <v>266</v>
      </c>
      <c r="C69" s="113" t="s">
        <v>42</v>
      </c>
      <c r="D69" s="116" t="s">
        <v>145</v>
      </c>
      <c r="E69" s="14"/>
      <c r="F69" s="14" t="str">
        <f t="shared" si="4"/>
        <v>Lemin, </v>
      </c>
      <c r="G69" s="14" t="str">
        <f>MID(C69,(SEARCH(" ",C69)+1),20)</f>
        <v>Julie</v>
      </c>
      <c r="H69" s="128"/>
      <c r="I69" s="127">
        <v>0.008680555555555556</v>
      </c>
      <c r="J69" s="141">
        <v>0.008680555555555556</v>
      </c>
      <c r="K69" s="100">
        <v>0.008506944444444444</v>
      </c>
      <c r="L69" s="100">
        <v>0.008159722222222223</v>
      </c>
      <c r="M69" s="127">
        <v>0.007986111111111112</v>
      </c>
    </row>
    <row r="70" spans="2:13" ht="15">
      <c r="B70" s="112">
        <v>268</v>
      </c>
      <c r="C70" s="113" t="s">
        <v>43</v>
      </c>
      <c r="D70" s="116" t="s">
        <v>143</v>
      </c>
      <c r="E70" s="14"/>
      <c r="F70" s="14" t="str">
        <f aca="true" t="shared" si="5" ref="F70:F133">LEFT(C70,(SEARCH(" ",C70)))</f>
        <v>Lonsdale, </v>
      </c>
      <c r="G70" s="14" t="str">
        <f aca="true" t="shared" si="6" ref="G70:G133">MID(C70,(SEARCH(" ",C70)+1),20)</f>
        <v>Davina</v>
      </c>
      <c r="H70" s="128"/>
      <c r="I70" s="127">
        <v>0.007986111111111112</v>
      </c>
      <c r="J70" s="127">
        <v>0.007986111111111112</v>
      </c>
      <c r="K70" s="127">
        <v>0.007986111111111112</v>
      </c>
      <c r="L70" s="127">
        <v>0.007986111111111112</v>
      </c>
      <c r="M70" s="127">
        <v>0.007986111111111112</v>
      </c>
    </row>
    <row r="71" spans="2:13" ht="15">
      <c r="B71" s="112">
        <v>269</v>
      </c>
      <c r="C71" s="117" t="s">
        <v>214</v>
      </c>
      <c r="D71" s="116" t="s">
        <v>178</v>
      </c>
      <c r="E71" s="14"/>
      <c r="F71" s="14" t="str">
        <f t="shared" si="5"/>
        <v>Madden, </v>
      </c>
      <c r="G71" s="14" t="str">
        <f t="shared" si="6"/>
        <v>Henry</v>
      </c>
      <c r="H71" s="128"/>
      <c r="I71" s="127">
        <v>0.011458333333333334</v>
      </c>
      <c r="J71" s="127">
        <v>0.011458333333333334</v>
      </c>
      <c r="K71" s="127">
        <v>0.011458333333333334</v>
      </c>
      <c r="L71" s="127">
        <v>0.011458333333333334</v>
      </c>
      <c r="M71" s="100">
        <v>0.011284722222222222</v>
      </c>
    </row>
    <row r="72" spans="2:13" ht="15">
      <c r="B72" s="112">
        <v>270</v>
      </c>
      <c r="C72" s="113" t="s">
        <v>157</v>
      </c>
      <c r="D72" s="116" t="s">
        <v>200</v>
      </c>
      <c r="E72" s="14"/>
      <c r="F72" s="14" t="str">
        <f t="shared" si="5"/>
        <v>Mallon, </v>
      </c>
      <c r="G72" s="14" t="str">
        <f t="shared" si="6"/>
        <v>John</v>
      </c>
      <c r="H72" s="128"/>
      <c r="I72" s="127">
        <v>0.0078125</v>
      </c>
      <c r="J72" s="127">
        <v>0.0078125</v>
      </c>
      <c r="K72" s="127">
        <v>0.007638888888888889</v>
      </c>
      <c r="L72" s="127">
        <v>0.007638888888888889</v>
      </c>
      <c r="M72" s="127">
        <v>0.007638888888888889</v>
      </c>
    </row>
    <row r="73" spans="2:13" ht="15">
      <c r="B73" s="112">
        <v>271</v>
      </c>
      <c r="C73" s="117" t="s">
        <v>215</v>
      </c>
      <c r="D73" s="116" t="s">
        <v>172</v>
      </c>
      <c r="E73" s="14"/>
      <c r="F73" s="14" t="str">
        <f t="shared" si="5"/>
        <v>Marsh, </v>
      </c>
      <c r="G73" s="14" t="str">
        <f t="shared" si="6"/>
        <v>Christine</v>
      </c>
      <c r="H73" s="128"/>
      <c r="I73" s="127">
        <v>0.005729166666666667</v>
      </c>
      <c r="J73" s="141">
        <v>0.005381944444444445</v>
      </c>
      <c r="K73" s="100">
        <v>0.0050347222222222225</v>
      </c>
      <c r="L73" s="100">
        <v>0.0046875</v>
      </c>
      <c r="M73" s="100">
        <v>0.005208333333333333</v>
      </c>
    </row>
    <row r="74" spans="2:13" ht="15">
      <c r="B74" s="112">
        <v>272</v>
      </c>
      <c r="C74" s="117" t="s">
        <v>216</v>
      </c>
      <c r="D74" s="116" t="s">
        <v>186</v>
      </c>
      <c r="E74" s="14"/>
      <c r="F74" s="14" t="str">
        <f t="shared" si="5"/>
        <v>Marshall, </v>
      </c>
      <c r="G74" s="14" t="str">
        <f t="shared" si="6"/>
        <v>Lisa</v>
      </c>
      <c r="H74" s="128"/>
      <c r="I74" s="127">
        <v>0.006076388888888889</v>
      </c>
      <c r="J74" s="93">
        <v>0.0062499999999999995</v>
      </c>
      <c r="K74" s="143">
        <v>0.0062499999999999995</v>
      </c>
      <c r="L74" s="143">
        <v>0.0062499999999999995</v>
      </c>
      <c r="M74" s="100">
        <v>0.008333333333333333</v>
      </c>
    </row>
    <row r="75" spans="2:13" ht="15">
      <c r="B75" s="112">
        <v>273</v>
      </c>
      <c r="C75" s="117" t="s">
        <v>217</v>
      </c>
      <c r="D75" s="116" t="s">
        <v>142</v>
      </c>
      <c r="E75" s="14"/>
      <c r="F75" s="14" t="str">
        <f t="shared" si="5"/>
        <v>Marshall, </v>
      </c>
      <c r="G75" s="14" t="str">
        <f t="shared" si="6"/>
        <v>Neil</v>
      </c>
      <c r="H75" s="128"/>
      <c r="I75" s="127">
        <v>0.009375</v>
      </c>
      <c r="J75" s="141">
        <v>0.009895833333333333</v>
      </c>
      <c r="K75" s="143">
        <v>0.009895833333333333</v>
      </c>
      <c r="L75" s="143">
        <v>0.009895833333333333</v>
      </c>
      <c r="M75" s="143">
        <v>0.009895833333333333</v>
      </c>
    </row>
    <row r="76" spans="2:13" ht="15">
      <c r="B76" s="112">
        <v>274</v>
      </c>
      <c r="C76" s="113" t="s">
        <v>52</v>
      </c>
      <c r="D76" s="116" t="s">
        <v>145</v>
      </c>
      <c r="E76" s="14"/>
      <c r="F76" s="14" t="str">
        <f t="shared" si="5"/>
        <v>Mason, </v>
      </c>
      <c r="G76" s="14" t="str">
        <f t="shared" si="6"/>
        <v>Claire</v>
      </c>
      <c r="H76" s="128"/>
      <c r="I76" s="127">
        <v>0.008506944444444444</v>
      </c>
      <c r="J76" s="127">
        <v>0.008159722222222223</v>
      </c>
      <c r="K76" s="127">
        <v>0.007986111111111112</v>
      </c>
      <c r="L76" s="100">
        <v>0.008680555555555556</v>
      </c>
      <c r="M76" s="100">
        <v>0.008680555555555556</v>
      </c>
    </row>
    <row r="77" spans="2:13" ht="15">
      <c r="B77" s="112">
        <v>275</v>
      </c>
      <c r="C77" s="117" t="s">
        <v>218</v>
      </c>
      <c r="D77" s="116" t="s">
        <v>142</v>
      </c>
      <c r="E77" s="14"/>
      <c r="F77" s="14" t="str">
        <f t="shared" si="5"/>
        <v>Maxwell, </v>
      </c>
      <c r="G77" s="14" t="str">
        <f t="shared" si="6"/>
        <v>Glen</v>
      </c>
      <c r="H77" s="128"/>
      <c r="I77" s="127">
        <v>0.0031249999999999997</v>
      </c>
      <c r="J77" s="141">
        <v>0.003472222222222222</v>
      </c>
      <c r="K77" s="100">
        <v>0.0038194444444444443</v>
      </c>
      <c r="L77" s="100">
        <v>0.003993055555555556</v>
      </c>
      <c r="M77" s="100">
        <v>0.005208333333333333</v>
      </c>
    </row>
    <row r="78" spans="2:13" ht="15">
      <c r="B78" s="112">
        <v>276</v>
      </c>
      <c r="C78" s="117" t="s">
        <v>219</v>
      </c>
      <c r="D78" s="116" t="s">
        <v>148</v>
      </c>
      <c r="E78" s="14"/>
      <c r="F78" s="14" t="str">
        <f t="shared" si="5"/>
        <v>MacDonald, </v>
      </c>
      <c r="G78" s="14" t="str">
        <f t="shared" si="6"/>
        <v>Vicky</v>
      </c>
      <c r="H78" s="128"/>
      <c r="I78" s="127">
        <v>0.007638888888888889</v>
      </c>
      <c r="J78" s="127">
        <v>0.007986111111111112</v>
      </c>
      <c r="K78" s="100">
        <v>0.008159722222222223</v>
      </c>
      <c r="L78" s="100">
        <v>0.008159722222222223</v>
      </c>
      <c r="M78" s="127">
        <v>0.0078125</v>
      </c>
    </row>
    <row r="79" spans="2:13" ht="15">
      <c r="B79" s="112">
        <v>277</v>
      </c>
      <c r="C79" s="117" t="s">
        <v>135</v>
      </c>
      <c r="D79" s="116" t="s">
        <v>200</v>
      </c>
      <c r="E79" s="14"/>
      <c r="F79" s="14" t="str">
        <f t="shared" si="5"/>
        <v>McGarry, </v>
      </c>
      <c r="G79" s="14" t="str">
        <f t="shared" si="6"/>
        <v>David</v>
      </c>
      <c r="H79" s="14"/>
      <c r="I79" s="127">
        <v>0.009722222222222222</v>
      </c>
      <c r="J79" s="127">
        <v>0.009722222222222222</v>
      </c>
      <c r="K79" s="143">
        <v>0.009895833333333333</v>
      </c>
      <c r="L79" s="100">
        <v>0.010069444444444445</v>
      </c>
      <c r="M79" s="100">
        <v>0.010069444444444445</v>
      </c>
    </row>
    <row r="80" spans="2:13" ht="15">
      <c r="B80" s="112">
        <v>278</v>
      </c>
      <c r="C80" s="117" t="s">
        <v>220</v>
      </c>
      <c r="D80" s="116" t="s">
        <v>142</v>
      </c>
      <c r="E80" s="14"/>
      <c r="F80" s="14" t="str">
        <f t="shared" si="5"/>
        <v>McKenna, </v>
      </c>
      <c r="G80" s="14" t="str">
        <f t="shared" si="6"/>
        <v>Fiona</v>
      </c>
      <c r="H80" s="14"/>
      <c r="I80" s="127">
        <v>0.004861111111111111</v>
      </c>
      <c r="J80" s="127">
        <v>0.004861111111111111</v>
      </c>
      <c r="K80" s="127">
        <v>0.004861111111111111</v>
      </c>
      <c r="L80" s="127">
        <v>0.004861111111111111</v>
      </c>
      <c r="M80" s="100">
        <v>0.004513888888888889</v>
      </c>
    </row>
    <row r="81" spans="2:13" ht="15">
      <c r="B81" s="112">
        <v>279</v>
      </c>
      <c r="C81" s="117" t="s">
        <v>221</v>
      </c>
      <c r="D81" s="116" t="s">
        <v>190</v>
      </c>
      <c r="E81" s="14"/>
      <c r="F81" s="14" t="str">
        <f t="shared" si="5"/>
        <v>McKenna, </v>
      </c>
      <c r="G81" s="14" t="str">
        <f t="shared" si="6"/>
        <v>Michael</v>
      </c>
      <c r="H81" s="14"/>
      <c r="I81" s="127">
        <v>0.008506944444444444</v>
      </c>
      <c r="J81" s="127">
        <v>0.008506944444444444</v>
      </c>
      <c r="K81" s="100">
        <v>0.008506944444444444</v>
      </c>
      <c r="L81" s="100">
        <v>0.008506944444444444</v>
      </c>
      <c r="M81" s="100">
        <v>0.008506944444444444</v>
      </c>
    </row>
    <row r="82" spans="2:13" ht="15">
      <c r="B82" s="112">
        <v>280</v>
      </c>
      <c r="C82" s="113" t="s">
        <v>222</v>
      </c>
      <c r="D82" s="116" t="s">
        <v>178</v>
      </c>
      <c r="E82" s="14"/>
      <c r="F82" s="14" t="str">
        <f t="shared" si="5"/>
        <v>McPhail, </v>
      </c>
      <c r="G82" s="14" t="str">
        <f t="shared" si="6"/>
        <v>Anabelle</v>
      </c>
      <c r="H82" s="14"/>
      <c r="I82" s="127">
        <v>0.008680555555555556</v>
      </c>
      <c r="J82" s="127">
        <v>0.008506944444444444</v>
      </c>
      <c r="K82" s="100">
        <v>0.008506944444444444</v>
      </c>
      <c r="L82" s="100">
        <v>0.008506944444444444</v>
      </c>
      <c r="M82" s="100">
        <v>0.008506944444444444</v>
      </c>
    </row>
    <row r="83" spans="2:13" ht="15">
      <c r="B83" s="112">
        <v>281</v>
      </c>
      <c r="C83" s="112" t="s">
        <v>223</v>
      </c>
      <c r="D83" s="116" t="s">
        <v>141</v>
      </c>
      <c r="E83" s="14"/>
      <c r="F83" s="14" t="str">
        <f t="shared" si="5"/>
        <v>Moffett, </v>
      </c>
      <c r="G83" s="14" t="str">
        <f t="shared" si="6"/>
        <v>Tom</v>
      </c>
      <c r="H83" s="14"/>
      <c r="I83" s="127">
        <v>0.00954861111111111</v>
      </c>
      <c r="J83" s="127">
        <v>0.00954861111111111</v>
      </c>
      <c r="K83" s="143">
        <v>0.009895833333333333</v>
      </c>
      <c r="L83" s="100">
        <v>0.009722222222222222</v>
      </c>
      <c r="M83" s="143">
        <v>0.010243055555555556</v>
      </c>
    </row>
    <row r="84" spans="2:13" ht="15">
      <c r="B84" s="112">
        <v>282</v>
      </c>
      <c r="C84" s="113" t="s">
        <v>44</v>
      </c>
      <c r="D84" s="116" t="s">
        <v>144</v>
      </c>
      <c r="E84" s="14"/>
      <c r="F84" s="14" t="str">
        <f t="shared" si="5"/>
        <v>Morris, </v>
      </c>
      <c r="G84" s="14" t="str">
        <f t="shared" si="6"/>
        <v>Helen</v>
      </c>
      <c r="H84" s="14"/>
      <c r="I84" s="127">
        <v>0.008159722222222223</v>
      </c>
      <c r="J84" s="127">
        <v>0.008159722222222223</v>
      </c>
      <c r="K84" s="100">
        <v>0.008159722222222223</v>
      </c>
      <c r="L84" s="100">
        <v>0.008159722222222223</v>
      </c>
      <c r="M84" s="100">
        <v>0.008159722222222223</v>
      </c>
    </row>
    <row r="85" spans="2:13" ht="15">
      <c r="B85" s="112">
        <v>283</v>
      </c>
      <c r="C85" s="113" t="s">
        <v>49</v>
      </c>
      <c r="D85" s="116" t="s">
        <v>147</v>
      </c>
      <c r="E85" s="14"/>
      <c r="F85" s="14" t="str">
        <f t="shared" si="5"/>
        <v>Munro, </v>
      </c>
      <c r="G85" s="14" t="str">
        <f t="shared" si="6"/>
        <v>Lynn</v>
      </c>
      <c r="H85" s="14"/>
      <c r="I85" s="127">
        <v>0.005208333333333333</v>
      </c>
      <c r="J85" s="127">
        <v>0.005208333333333333</v>
      </c>
      <c r="K85" s="127">
        <v>0.004861111111111111</v>
      </c>
      <c r="L85" s="100">
        <v>0.0046875</v>
      </c>
      <c r="M85" s="100">
        <v>0.0046875</v>
      </c>
    </row>
    <row r="86" spans="2:13" ht="15">
      <c r="B86" s="112">
        <v>284</v>
      </c>
      <c r="C86" s="115" t="s">
        <v>224</v>
      </c>
      <c r="D86" s="116" t="s">
        <v>186</v>
      </c>
      <c r="E86" s="14"/>
      <c r="F86" s="14" t="str">
        <f t="shared" si="5"/>
        <v>Nicholson, </v>
      </c>
      <c r="G86" s="14" t="str">
        <f t="shared" si="6"/>
        <v>Tracy</v>
      </c>
      <c r="H86" s="14"/>
      <c r="I86" s="129">
        <v>0.0006944444444444445</v>
      </c>
      <c r="J86" s="141">
        <v>0.001388888888888889</v>
      </c>
      <c r="K86" s="100">
        <v>0.002777777777777778</v>
      </c>
      <c r="L86" s="100">
        <v>0.0024305555555555556</v>
      </c>
      <c r="M86" s="100">
        <v>0.002777777777777778</v>
      </c>
    </row>
    <row r="87" spans="2:13" ht="15">
      <c r="B87" s="112">
        <v>285</v>
      </c>
      <c r="C87" s="113" t="s">
        <v>51</v>
      </c>
      <c r="D87" s="116" t="s">
        <v>145</v>
      </c>
      <c r="E87" s="14"/>
      <c r="F87" s="14" t="str">
        <f t="shared" si="5"/>
        <v>Raithby, </v>
      </c>
      <c r="G87" s="14" t="str">
        <f t="shared" si="6"/>
        <v>Hayley</v>
      </c>
      <c r="H87" s="14"/>
      <c r="I87" s="127">
        <v>0.00954861111111111</v>
      </c>
      <c r="J87" s="127">
        <v>0.00954861111111111</v>
      </c>
      <c r="K87" s="141">
        <v>0.00920138888888889</v>
      </c>
      <c r="L87" s="141">
        <v>0.008854166666666666</v>
      </c>
      <c r="M87" s="100">
        <v>0.008680555555555556</v>
      </c>
    </row>
    <row r="88" spans="2:13" ht="15">
      <c r="B88" s="112">
        <v>286</v>
      </c>
      <c r="C88" s="117" t="s">
        <v>225</v>
      </c>
      <c r="D88" s="122"/>
      <c r="E88" s="14"/>
      <c r="F88" s="14" t="str">
        <f t="shared" si="5"/>
        <v>Rawlinson, </v>
      </c>
      <c r="G88" s="14" t="str">
        <f t="shared" si="6"/>
        <v>Louise</v>
      </c>
      <c r="H88" s="14"/>
      <c r="I88" s="127">
        <v>0.005208333333333333</v>
      </c>
      <c r="J88" s="141">
        <v>0.005555555555555556</v>
      </c>
      <c r="K88" s="100">
        <v>0.005902777777777778</v>
      </c>
      <c r="L88" s="100">
        <v>0.006076388888888889</v>
      </c>
      <c r="M88" s="100">
        <v>0.006076388888888889</v>
      </c>
    </row>
    <row r="89" spans="2:13" ht="15">
      <c r="B89" s="112">
        <v>287</v>
      </c>
      <c r="C89" s="117" t="s">
        <v>226</v>
      </c>
      <c r="D89" s="116" t="s">
        <v>173</v>
      </c>
      <c r="E89" s="14"/>
      <c r="F89" s="14" t="str">
        <f t="shared" si="5"/>
        <v>Ridley, </v>
      </c>
      <c r="G89" s="14" t="str">
        <f t="shared" si="6"/>
        <v>Paul</v>
      </c>
      <c r="H89" s="14"/>
      <c r="I89" s="127">
        <v>0.0078125</v>
      </c>
      <c r="J89" s="127">
        <v>0.007986111111111112</v>
      </c>
      <c r="K89" s="127">
        <v>0.007986111111111112</v>
      </c>
      <c r="L89" s="127">
        <v>0.007638888888888889</v>
      </c>
      <c r="M89" s="100">
        <v>0.007291666666666666</v>
      </c>
    </row>
    <row r="90" spans="2:13" ht="15">
      <c r="B90" s="112">
        <v>288</v>
      </c>
      <c r="C90" s="113" t="s">
        <v>60</v>
      </c>
      <c r="D90" s="116" t="s">
        <v>146</v>
      </c>
      <c r="E90" s="14"/>
      <c r="F90" s="14" t="str">
        <f t="shared" si="5"/>
        <v>Scorer, </v>
      </c>
      <c r="G90" s="14" t="str">
        <f t="shared" si="6"/>
        <v>Lisa</v>
      </c>
      <c r="H90" s="14"/>
      <c r="I90" s="127">
        <v>0.00920138888888889</v>
      </c>
      <c r="J90" s="141">
        <v>0.009375</v>
      </c>
      <c r="K90" s="141">
        <v>0.00920138888888889</v>
      </c>
      <c r="L90" s="100">
        <v>0.009027777777777779</v>
      </c>
      <c r="M90" s="100">
        <v>0.009027777777777779</v>
      </c>
    </row>
    <row r="91" spans="2:13" ht="15">
      <c r="B91" s="112">
        <v>289</v>
      </c>
      <c r="C91" s="113" t="s">
        <v>66</v>
      </c>
      <c r="D91" s="114" t="s">
        <v>166</v>
      </c>
      <c r="E91" s="14"/>
      <c r="F91" s="14" t="str">
        <f t="shared" si="5"/>
        <v>Scott, </v>
      </c>
      <c r="G91" s="14" t="str">
        <f t="shared" si="6"/>
        <v>Martin</v>
      </c>
      <c r="H91" s="14"/>
      <c r="I91" s="127">
        <v>0.010416666666666666</v>
      </c>
      <c r="J91" s="141">
        <v>0.010416666666666666</v>
      </c>
      <c r="K91" s="100">
        <v>0.010416666666666666</v>
      </c>
      <c r="L91" s="100">
        <v>0.010416666666666666</v>
      </c>
      <c r="M91" s="100">
        <v>0.010416666666666666</v>
      </c>
    </row>
    <row r="92" spans="2:13" ht="15">
      <c r="B92" s="112">
        <v>290</v>
      </c>
      <c r="C92" s="113" t="s">
        <v>99</v>
      </c>
      <c r="D92" s="114" t="s">
        <v>166</v>
      </c>
      <c r="E92" s="14"/>
      <c r="F92" s="14" t="str">
        <f t="shared" si="5"/>
        <v>Sharratt, </v>
      </c>
      <c r="G92" s="14" t="str">
        <f t="shared" si="6"/>
        <v>Robert</v>
      </c>
      <c r="H92" s="14"/>
      <c r="I92" s="127">
        <v>0.01076388888888889</v>
      </c>
      <c r="J92" s="127">
        <v>0.01076388888888889</v>
      </c>
      <c r="K92" s="127">
        <v>0.01076388888888889</v>
      </c>
      <c r="L92" s="100">
        <v>0.01076388888888889</v>
      </c>
      <c r="M92" s="127">
        <v>0.01076388888888889</v>
      </c>
    </row>
    <row r="93" spans="2:13" ht="15">
      <c r="B93" s="112">
        <v>291</v>
      </c>
      <c r="C93" s="113" t="s">
        <v>114</v>
      </c>
      <c r="D93" s="116" t="s">
        <v>147</v>
      </c>
      <c r="E93" s="14"/>
      <c r="F93" s="14" t="str">
        <f t="shared" si="5"/>
        <v>Shaw, </v>
      </c>
      <c r="G93" s="14" t="str">
        <f t="shared" si="6"/>
        <v>Billy</v>
      </c>
      <c r="H93" s="14"/>
      <c r="I93" s="127">
        <v>0.009722222222222222</v>
      </c>
      <c r="J93" s="127">
        <v>0.009722222222222222</v>
      </c>
      <c r="K93" s="141">
        <v>0.010069444444444445</v>
      </c>
      <c r="L93" s="100">
        <v>0.010243055555555556</v>
      </c>
      <c r="M93" s="100">
        <v>0.010416666666666666</v>
      </c>
    </row>
    <row r="94" spans="2:13" ht="15">
      <c r="B94" s="112">
        <v>292</v>
      </c>
      <c r="C94" s="113" t="s">
        <v>45</v>
      </c>
      <c r="D94" s="116" t="s">
        <v>143</v>
      </c>
      <c r="E94" s="14"/>
      <c r="F94" s="14" t="str">
        <f t="shared" si="5"/>
        <v>Shillinglaw, </v>
      </c>
      <c r="G94" s="14" t="str">
        <f t="shared" si="6"/>
        <v>Richard</v>
      </c>
      <c r="H94" s="14"/>
      <c r="I94" s="127">
        <v>0.010243055555555556</v>
      </c>
      <c r="J94" s="141">
        <v>0.010069444444444445</v>
      </c>
      <c r="K94" s="100">
        <v>0.010416666666666666</v>
      </c>
      <c r="L94" s="127">
        <v>0.010590277777777777</v>
      </c>
      <c r="M94" s="127">
        <v>0.010590277777777777</v>
      </c>
    </row>
    <row r="95" spans="2:13" ht="15">
      <c r="B95" s="112">
        <v>293</v>
      </c>
      <c r="C95" s="117" t="s">
        <v>227</v>
      </c>
      <c r="D95" s="116" t="s">
        <v>169</v>
      </c>
      <c r="E95" s="14"/>
      <c r="F95" s="14" t="str">
        <f t="shared" si="5"/>
        <v>Southern, </v>
      </c>
      <c r="G95" s="14" t="str">
        <f t="shared" si="6"/>
        <v>Clair</v>
      </c>
      <c r="H95" s="14"/>
      <c r="I95" s="127">
        <v>0.008506944444444444</v>
      </c>
      <c r="J95" s="141">
        <v>0.008333333333333333</v>
      </c>
      <c r="K95" s="141">
        <v>0.008680555555555556</v>
      </c>
      <c r="L95" s="127">
        <v>0.007986111111111112</v>
      </c>
      <c r="M95" s="141">
        <v>0.008854166666666666</v>
      </c>
    </row>
    <row r="96" spans="2:13" ht="15">
      <c r="B96" s="112">
        <v>294</v>
      </c>
      <c r="C96" s="117" t="s">
        <v>228</v>
      </c>
      <c r="D96" s="116" t="s">
        <v>141</v>
      </c>
      <c r="E96" s="14"/>
      <c r="F96" s="14" t="str">
        <f t="shared" si="5"/>
        <v>Stafford, </v>
      </c>
      <c r="G96" s="14" t="str">
        <f t="shared" si="6"/>
        <v>Dayle</v>
      </c>
      <c r="H96" s="14"/>
      <c r="I96" s="127">
        <v>0.009722222222222222</v>
      </c>
      <c r="J96" s="141">
        <v>0.010069444444444445</v>
      </c>
      <c r="K96" s="141">
        <v>0.010069444444444445</v>
      </c>
      <c r="L96" s="141">
        <v>0.010069444444444445</v>
      </c>
      <c r="M96" s="100">
        <v>0.010416666666666666</v>
      </c>
    </row>
    <row r="97" spans="2:13" ht="15">
      <c r="B97" s="112">
        <v>295</v>
      </c>
      <c r="C97" s="113" t="s">
        <v>156</v>
      </c>
      <c r="D97" s="116" t="s">
        <v>144</v>
      </c>
      <c r="E97" s="14"/>
      <c r="F97" s="14" t="str">
        <f t="shared" si="5"/>
        <v>Stamp, </v>
      </c>
      <c r="G97" s="14" t="str">
        <f t="shared" si="6"/>
        <v>David</v>
      </c>
      <c r="H97" s="14"/>
      <c r="I97" s="127">
        <v>0.008854166666666666</v>
      </c>
      <c r="J97" s="127">
        <v>0.00954861111111111</v>
      </c>
      <c r="K97" s="141">
        <v>0.010069444444444445</v>
      </c>
      <c r="L97" s="100">
        <v>0.010243055555555556</v>
      </c>
      <c r="M97" s="100">
        <v>0.010416666666666666</v>
      </c>
    </row>
    <row r="98" spans="2:13" ht="15">
      <c r="B98" s="112">
        <v>296</v>
      </c>
      <c r="C98" s="113" t="s">
        <v>90</v>
      </c>
      <c r="D98" s="116" t="s">
        <v>145</v>
      </c>
      <c r="E98" s="14"/>
      <c r="F98" s="14" t="str">
        <f t="shared" si="5"/>
        <v>Stobbart, </v>
      </c>
      <c r="G98" s="14" t="str">
        <f t="shared" si="6"/>
        <v>Joanne</v>
      </c>
      <c r="H98" s="14"/>
      <c r="I98" s="127">
        <v>0.005555555555555556</v>
      </c>
      <c r="J98" s="141">
        <v>0.005381944444444445</v>
      </c>
      <c r="K98" s="100">
        <v>0.005902777777777778</v>
      </c>
      <c r="L98" s="100">
        <v>0.006076388888888889</v>
      </c>
      <c r="M98" s="100">
        <v>0.005729166666666667</v>
      </c>
    </row>
    <row r="99" spans="2:13" ht="15">
      <c r="B99" s="112">
        <v>297</v>
      </c>
      <c r="C99" s="117" t="s">
        <v>229</v>
      </c>
      <c r="D99" s="123"/>
      <c r="E99" s="14"/>
      <c r="F99" s="14" t="str">
        <f t="shared" si="5"/>
        <v>Storey, </v>
      </c>
      <c r="G99" s="14" t="str">
        <f t="shared" si="6"/>
        <v>Katherine</v>
      </c>
      <c r="H99" s="14"/>
      <c r="I99" s="127">
        <v>0.0062499999999999995</v>
      </c>
      <c r="J99" s="93">
        <v>0.0062499999999999995</v>
      </c>
      <c r="K99" s="100">
        <v>0.008333333333333333</v>
      </c>
      <c r="L99" s="100">
        <v>0.008333333333333333</v>
      </c>
      <c r="M99" s="100">
        <v>0.008159722222222223</v>
      </c>
    </row>
    <row r="100" spans="2:13" ht="15">
      <c r="B100" s="112">
        <v>298</v>
      </c>
      <c r="C100" s="117" t="s">
        <v>230</v>
      </c>
      <c r="D100" s="114" t="s">
        <v>153</v>
      </c>
      <c r="E100" s="14"/>
      <c r="F100" s="14" t="str">
        <f t="shared" si="5"/>
        <v>Thompson, </v>
      </c>
      <c r="G100" s="14" t="str">
        <f t="shared" si="6"/>
        <v>Jill</v>
      </c>
      <c r="H100" s="14"/>
      <c r="I100" s="127">
        <v>0.0062499999999999995</v>
      </c>
      <c r="J100" s="142">
        <v>0.006076388888888889</v>
      </c>
      <c r="K100" s="143">
        <v>0.0062499999999999995</v>
      </c>
      <c r="L100" s="143">
        <v>0.0062499999999999995</v>
      </c>
      <c r="M100" s="100">
        <v>0.005902777777777778</v>
      </c>
    </row>
    <row r="101" spans="2:13" ht="15">
      <c r="B101" s="112">
        <v>299</v>
      </c>
      <c r="C101" s="117" t="s">
        <v>231</v>
      </c>
      <c r="D101" s="116" t="s">
        <v>147</v>
      </c>
      <c r="E101" s="14"/>
      <c r="F101" s="14" t="str">
        <f t="shared" si="5"/>
        <v>Todd, </v>
      </c>
      <c r="G101" s="14" t="str">
        <f t="shared" si="6"/>
        <v>Gary</v>
      </c>
      <c r="H101" s="14"/>
      <c r="I101" s="127">
        <v>0.008159722222222223</v>
      </c>
      <c r="J101" s="127">
        <v>0.008159722222222223</v>
      </c>
      <c r="K101" s="100">
        <v>0.008159722222222223</v>
      </c>
      <c r="L101" s="100">
        <v>0.008506944444444444</v>
      </c>
      <c r="M101" s="100">
        <v>0.008506944444444444</v>
      </c>
    </row>
    <row r="102" spans="2:13" ht="15">
      <c r="B102" s="112">
        <v>300</v>
      </c>
      <c r="C102" s="117" t="s">
        <v>232</v>
      </c>
      <c r="D102" s="116" t="s">
        <v>142</v>
      </c>
      <c r="E102" s="14"/>
      <c r="F102" s="14" t="str">
        <f t="shared" si="5"/>
        <v>Turnbull, </v>
      </c>
      <c r="G102" s="14" t="str">
        <f t="shared" si="6"/>
        <v>Gemma</v>
      </c>
      <c r="H102" s="14"/>
      <c r="I102" s="127">
        <v>0.008333333333333333</v>
      </c>
      <c r="J102" s="127">
        <v>0.008159722222222223</v>
      </c>
      <c r="K102" s="100">
        <v>0.008159722222222223</v>
      </c>
      <c r="L102" s="100">
        <v>0.008159722222222223</v>
      </c>
      <c r="M102" s="100">
        <v>0.008159722222222223</v>
      </c>
    </row>
    <row r="103" spans="2:13" ht="15">
      <c r="B103" s="112">
        <v>301</v>
      </c>
      <c r="C103" s="113" t="s">
        <v>233</v>
      </c>
      <c r="D103" s="116" t="s">
        <v>200</v>
      </c>
      <c r="E103" s="14"/>
      <c r="F103" s="14" t="str">
        <f t="shared" si="5"/>
        <v>Turnbull, </v>
      </c>
      <c r="G103" s="14" t="str">
        <f t="shared" si="6"/>
        <v>Paul</v>
      </c>
      <c r="H103" s="14"/>
      <c r="I103" s="127">
        <v>0.009722222222222222</v>
      </c>
      <c r="J103" s="141">
        <v>0.009375</v>
      </c>
      <c r="K103" s="100">
        <v>0.009375</v>
      </c>
      <c r="L103" s="100">
        <v>0.009375</v>
      </c>
      <c r="M103" s="100">
        <v>0.009375</v>
      </c>
    </row>
    <row r="104" spans="2:13" ht="15">
      <c r="B104" s="112">
        <v>302</v>
      </c>
      <c r="C104" s="113" t="s">
        <v>127</v>
      </c>
      <c r="D104" s="116" t="s">
        <v>148</v>
      </c>
      <c r="E104" s="14"/>
      <c r="F104" s="14" t="str">
        <f t="shared" si="5"/>
        <v>Walbank, </v>
      </c>
      <c r="G104" s="14" t="str">
        <f t="shared" si="6"/>
        <v>Mark</v>
      </c>
      <c r="H104" s="14"/>
      <c r="I104" s="127">
        <v>0.01076388888888889</v>
      </c>
      <c r="J104" s="127">
        <v>0.01076388888888889</v>
      </c>
      <c r="K104" s="100">
        <v>0.010243055555555556</v>
      </c>
      <c r="L104" s="100">
        <v>0.010416666666666666</v>
      </c>
      <c r="M104" s="100">
        <v>0.010416666666666666</v>
      </c>
    </row>
    <row r="105" spans="2:13" ht="15">
      <c r="B105" s="112">
        <v>303</v>
      </c>
      <c r="C105" s="113" t="s">
        <v>101</v>
      </c>
      <c r="D105" s="116" t="s">
        <v>148</v>
      </c>
      <c r="E105" s="14"/>
      <c r="F105" s="14" t="str">
        <f t="shared" si="5"/>
        <v>Walker, </v>
      </c>
      <c r="G105" s="14" t="str">
        <f t="shared" si="6"/>
        <v>Steve</v>
      </c>
      <c r="H105" s="14"/>
      <c r="I105" s="127">
        <v>0.008159722222222223</v>
      </c>
      <c r="J105" s="127">
        <v>0.008159722222222223</v>
      </c>
      <c r="K105" s="100">
        <v>0.008159722222222223</v>
      </c>
      <c r="L105" s="100">
        <v>0.008159722222222223</v>
      </c>
      <c r="M105" s="100">
        <v>0.008159722222222223</v>
      </c>
    </row>
    <row r="106" spans="2:13" ht="12.75">
      <c r="B106" s="112">
        <v>304</v>
      </c>
      <c r="C106" s="124" t="s">
        <v>104</v>
      </c>
      <c r="D106" s="114" t="s">
        <v>144</v>
      </c>
      <c r="E106" s="14"/>
      <c r="F106" s="14" t="str">
        <f t="shared" si="5"/>
        <v>Wallace, </v>
      </c>
      <c r="G106" s="14" t="str">
        <f t="shared" si="6"/>
        <v>Diane</v>
      </c>
      <c r="H106" s="14"/>
      <c r="I106" s="127">
        <v>0.004861111111111111</v>
      </c>
      <c r="J106" s="127">
        <v>0.004861111111111111</v>
      </c>
      <c r="K106" s="143">
        <v>0.004166666666666667</v>
      </c>
      <c r="L106" s="143">
        <v>0.003645833333333333</v>
      </c>
      <c r="M106" s="143">
        <v>0.003993055555555556</v>
      </c>
    </row>
    <row r="107" spans="2:13" ht="15">
      <c r="B107" s="112">
        <v>305</v>
      </c>
      <c r="C107" s="113" t="s">
        <v>88</v>
      </c>
      <c r="D107" s="116" t="s">
        <v>145</v>
      </c>
      <c r="E107" s="14"/>
      <c r="F107" s="14" t="str">
        <f t="shared" si="5"/>
        <v>Warnes, </v>
      </c>
      <c r="G107" s="14" t="str">
        <f t="shared" si="6"/>
        <v>Alison</v>
      </c>
      <c r="H107" s="14"/>
      <c r="I107" s="129">
        <v>0.003645833333333333</v>
      </c>
      <c r="J107" s="141">
        <v>0.004513888888888889</v>
      </c>
      <c r="K107" s="100">
        <v>0.005902777777777778</v>
      </c>
      <c r="L107" s="143">
        <v>0.005555555555555556</v>
      </c>
      <c r="M107" s="100">
        <v>0.005208333333333333</v>
      </c>
    </row>
    <row r="108" spans="2:13" ht="15">
      <c r="B108" s="112">
        <v>306</v>
      </c>
      <c r="C108" s="113" t="s">
        <v>107</v>
      </c>
      <c r="D108" s="116" t="s">
        <v>153</v>
      </c>
      <c r="E108" s="14"/>
      <c r="F108" s="14" t="str">
        <f t="shared" si="5"/>
        <v>Watson, </v>
      </c>
      <c r="G108" s="14" t="str">
        <f t="shared" si="6"/>
        <v>Sandra</v>
      </c>
      <c r="H108" s="14"/>
      <c r="I108" s="127">
        <v>0.009722222222222222</v>
      </c>
      <c r="J108" s="127">
        <v>0.00954861111111111</v>
      </c>
      <c r="K108" s="143">
        <v>0.009895833333333333</v>
      </c>
      <c r="L108" s="143">
        <v>0.009722222222222222</v>
      </c>
      <c r="M108" s="100">
        <v>0.009722222222222222</v>
      </c>
    </row>
    <row r="109" spans="2:13" ht="12.75">
      <c r="B109" s="112">
        <v>307</v>
      </c>
      <c r="C109" s="124" t="s">
        <v>103</v>
      </c>
      <c r="D109" s="125"/>
      <c r="E109" s="14"/>
      <c r="F109" s="14" t="str">
        <f t="shared" si="5"/>
        <v>Whalley, </v>
      </c>
      <c r="G109" s="14" t="str">
        <f t="shared" si="6"/>
        <v>Paul</v>
      </c>
      <c r="H109" s="14"/>
      <c r="I109" s="127">
        <v>0.012152777777777778</v>
      </c>
      <c r="J109" s="93">
        <v>0.012326388888888888</v>
      </c>
      <c r="K109" s="93">
        <v>0.012326388888888888</v>
      </c>
      <c r="L109" s="93">
        <v>0.012326388888888888</v>
      </c>
      <c r="M109" s="143">
        <v>0.012326388888888888</v>
      </c>
    </row>
    <row r="110" spans="2:13" ht="12.75">
      <c r="B110" s="112">
        <v>308</v>
      </c>
      <c r="C110" s="124" t="s">
        <v>234</v>
      </c>
      <c r="D110" s="114" t="s">
        <v>172</v>
      </c>
      <c r="E110" s="14"/>
      <c r="F110" s="14" t="str">
        <f t="shared" si="5"/>
        <v>Wightman, </v>
      </c>
      <c r="G110" s="14" t="str">
        <f t="shared" si="6"/>
        <v>Julie</v>
      </c>
      <c r="H110" s="14"/>
      <c r="I110" s="130">
        <v>0.001388888888888889</v>
      </c>
      <c r="J110" s="93">
        <v>0.0015624999999999999</v>
      </c>
      <c r="K110" s="143">
        <v>0.001388888888888889</v>
      </c>
      <c r="L110" s="143">
        <v>0.001388888888888889</v>
      </c>
      <c r="M110" s="143">
        <v>0.0031249999999999997</v>
      </c>
    </row>
    <row r="111" spans="2:13" ht="15">
      <c r="B111" s="112">
        <v>309</v>
      </c>
      <c r="C111" s="113" t="s">
        <v>59</v>
      </c>
      <c r="D111" s="116" t="s">
        <v>146</v>
      </c>
      <c r="E111" s="14"/>
      <c r="F111" s="14" t="str">
        <f t="shared" si="5"/>
        <v>Wilson, </v>
      </c>
      <c r="G111" s="14" t="str">
        <f t="shared" si="6"/>
        <v>Andrea</v>
      </c>
      <c r="H111" s="14"/>
      <c r="I111" s="127">
        <v>0.0067708333333333336</v>
      </c>
      <c r="J111" s="141">
        <v>0.007118055555555555</v>
      </c>
      <c r="K111" s="100">
        <v>0.007118055555555555</v>
      </c>
      <c r="L111" s="100">
        <v>0.007291666666666666</v>
      </c>
      <c r="M111" s="100">
        <v>0.007291666666666666</v>
      </c>
    </row>
    <row r="112" spans="2:13" ht="15">
      <c r="B112" s="112">
        <v>310</v>
      </c>
      <c r="C112" s="113" t="s">
        <v>235</v>
      </c>
      <c r="D112" s="116" t="s">
        <v>169</v>
      </c>
      <c r="E112" s="14"/>
      <c r="F112" s="14" t="str">
        <f t="shared" si="5"/>
        <v>Wood, </v>
      </c>
      <c r="G112" s="14" t="str">
        <f t="shared" si="6"/>
        <v>Caron</v>
      </c>
      <c r="H112" s="14"/>
      <c r="I112" s="127">
        <v>0.007291666666666666</v>
      </c>
      <c r="J112" s="127">
        <v>0.006944444444444444</v>
      </c>
      <c r="K112" s="141">
        <v>0.0067708333333333336</v>
      </c>
      <c r="L112" s="143">
        <v>0.006944444444444444</v>
      </c>
      <c r="M112" s="100">
        <v>0.007118055555555555</v>
      </c>
    </row>
    <row r="113" spans="2:13" ht="15">
      <c r="B113" s="112">
        <v>311</v>
      </c>
      <c r="C113" s="113" t="s">
        <v>125</v>
      </c>
      <c r="D113" s="116" t="s">
        <v>144</v>
      </c>
      <c r="E113" s="14"/>
      <c r="F113" s="14" t="str">
        <f t="shared" si="5"/>
        <v>Wood, </v>
      </c>
      <c r="G113" s="14" t="str">
        <f t="shared" si="6"/>
        <v>Graham</v>
      </c>
      <c r="H113" s="14"/>
      <c r="I113" s="127">
        <v>0.011631944444444445</v>
      </c>
      <c r="J113" s="127">
        <v>0.011631944444444445</v>
      </c>
      <c r="K113" s="100">
        <v>0.011631944444444445</v>
      </c>
      <c r="L113" s="100">
        <v>0.011631944444444445</v>
      </c>
      <c r="M113" s="143">
        <v>0.011631944444444445</v>
      </c>
    </row>
    <row r="114" spans="2:13" ht="12.75">
      <c r="B114" s="112">
        <v>312</v>
      </c>
      <c r="C114" s="117" t="s">
        <v>236</v>
      </c>
      <c r="D114" s="116" t="s">
        <v>148</v>
      </c>
      <c r="E114" s="14"/>
      <c r="F114" s="14" t="str">
        <f t="shared" si="5"/>
        <v>Woods, </v>
      </c>
      <c r="G114" s="14" t="str">
        <f t="shared" si="6"/>
        <v>Joe</v>
      </c>
      <c r="H114" s="14"/>
      <c r="I114" s="130">
        <v>0.012847222222222223</v>
      </c>
      <c r="J114" s="130">
        <v>0.012847222222222223</v>
      </c>
      <c r="K114" s="130">
        <v>0.012847222222222223</v>
      </c>
      <c r="L114" s="130">
        <v>0.012847222222222223</v>
      </c>
      <c r="M114" s="130">
        <v>0.012847222222222223</v>
      </c>
    </row>
    <row r="115" spans="2:13" ht="15">
      <c r="B115" s="112">
        <v>313</v>
      </c>
      <c r="C115" s="117" t="s">
        <v>237</v>
      </c>
      <c r="D115" s="116" t="s">
        <v>148</v>
      </c>
      <c r="E115" s="14"/>
      <c r="F115" s="14" t="str">
        <f t="shared" si="5"/>
        <v>Wren, </v>
      </c>
      <c r="G115" s="14" t="str">
        <f t="shared" si="6"/>
        <v>Joe</v>
      </c>
      <c r="H115" s="14"/>
      <c r="I115" s="130">
        <v>0.01267361111111111</v>
      </c>
      <c r="J115" s="130">
        <v>0.01267361111111111</v>
      </c>
      <c r="K115" s="100">
        <v>0.01267361111111111</v>
      </c>
      <c r="L115" s="100">
        <v>0.01267361111111111</v>
      </c>
      <c r="M115" s="100">
        <v>0.01267361111111111</v>
      </c>
    </row>
    <row r="116" spans="2:13" ht="15">
      <c r="B116" s="112">
        <v>314</v>
      </c>
      <c r="C116" s="126" t="s">
        <v>134</v>
      </c>
      <c r="D116" s="116" t="s">
        <v>153</v>
      </c>
      <c r="E116" s="14"/>
      <c r="F116" s="14" t="str">
        <f t="shared" si="5"/>
        <v>Wright, </v>
      </c>
      <c r="G116" s="14" t="str">
        <f t="shared" si="6"/>
        <v>Deborah</v>
      </c>
      <c r="H116" s="14"/>
      <c r="I116" s="130">
        <v>0.0062499999999999995</v>
      </c>
      <c r="J116" s="141">
        <v>0.007118055555555555</v>
      </c>
      <c r="K116" s="100">
        <v>0.007118055555555555</v>
      </c>
      <c r="L116" s="100">
        <v>0.007118055555555555</v>
      </c>
      <c r="M116" s="100">
        <v>0.007118055555555555</v>
      </c>
    </row>
    <row r="117" spans="2:13" ht="12.75">
      <c r="B117" s="112">
        <v>315</v>
      </c>
      <c r="C117" s="126" t="s">
        <v>239</v>
      </c>
      <c r="D117" s="116" t="s">
        <v>186</v>
      </c>
      <c r="E117" s="14"/>
      <c r="F117" s="14" t="s">
        <v>240</v>
      </c>
      <c r="G117" s="14" t="s">
        <v>241</v>
      </c>
      <c r="H117" s="14"/>
      <c r="I117" s="130">
        <v>0.0078125</v>
      </c>
      <c r="J117" s="127">
        <v>0.007638888888888889</v>
      </c>
      <c r="K117" s="127">
        <v>0.007986111111111112</v>
      </c>
      <c r="L117" s="127">
        <v>0.007986111111111112</v>
      </c>
      <c r="M117" s="127">
        <v>0.007986111111111112</v>
      </c>
    </row>
    <row r="118" spans="2:13" ht="15">
      <c r="B118" s="139">
        <v>316</v>
      </c>
      <c r="C118" s="112" t="s">
        <v>427</v>
      </c>
      <c r="D118" s="119"/>
      <c r="E118" s="14"/>
      <c r="F118" s="14" t="str">
        <f t="shared" si="5"/>
        <v>Rudkin, </v>
      </c>
      <c r="G118" s="14" t="str">
        <f t="shared" si="6"/>
        <v>Mark</v>
      </c>
      <c r="H118" s="14"/>
      <c r="I118" s="131"/>
      <c r="J118" s="127">
        <v>0.009722222222222222</v>
      </c>
      <c r="K118" s="100">
        <v>0.010243055555555556</v>
      </c>
      <c r="L118" s="143">
        <v>0.010069444444444445</v>
      </c>
      <c r="M118" s="143">
        <v>0.010243055555555556</v>
      </c>
    </row>
    <row r="119" spans="2:13" ht="15">
      <c r="B119" s="139">
        <v>317</v>
      </c>
      <c r="C119" s="112" t="s">
        <v>428</v>
      </c>
      <c r="D119" s="122"/>
      <c r="E119" s="14"/>
      <c r="F119" s="14" t="str">
        <f t="shared" si="5"/>
        <v>Edwards, </v>
      </c>
      <c r="G119" s="14" t="str">
        <f t="shared" si="6"/>
        <v>Amanda</v>
      </c>
      <c r="H119" s="14"/>
      <c r="I119" s="131"/>
      <c r="J119" s="93">
        <v>0.007291666666666666</v>
      </c>
      <c r="K119" s="100">
        <v>0.0078125</v>
      </c>
      <c r="L119" s="127">
        <v>0.0078125</v>
      </c>
      <c r="M119" s="127">
        <v>0.0078125</v>
      </c>
    </row>
    <row r="120" spans="2:13" ht="15">
      <c r="B120" s="139">
        <v>318</v>
      </c>
      <c r="C120" s="112" t="s">
        <v>429</v>
      </c>
      <c r="D120" s="122"/>
      <c r="E120" s="14"/>
      <c r="F120" s="14" t="str">
        <f t="shared" si="5"/>
        <v>Stott, </v>
      </c>
      <c r="G120" s="14" t="str">
        <f t="shared" si="6"/>
        <v>Adam</v>
      </c>
      <c r="H120" s="14"/>
      <c r="I120" s="131"/>
      <c r="J120" s="141">
        <v>0.009027777777777779</v>
      </c>
      <c r="K120" s="141">
        <v>0.009027777777777779</v>
      </c>
      <c r="L120" s="100">
        <v>0.011111111111111112</v>
      </c>
      <c r="M120" s="100">
        <v>0.011111111111111112</v>
      </c>
    </row>
    <row r="121" spans="2:13" ht="15">
      <c r="B121" s="139">
        <v>319</v>
      </c>
      <c r="C121" s="112" t="s">
        <v>430</v>
      </c>
      <c r="D121" s="122"/>
      <c r="E121" s="14"/>
      <c r="F121" s="14" t="str">
        <f t="shared" si="5"/>
        <v>Pearson, </v>
      </c>
      <c r="G121" s="14" t="str">
        <f t="shared" si="6"/>
        <v>Nick</v>
      </c>
      <c r="H121" s="14"/>
      <c r="I121" s="131"/>
      <c r="J121" s="127">
        <v>0.010590277777777777</v>
      </c>
      <c r="K121" s="100">
        <v>0.010416666666666666</v>
      </c>
      <c r="L121" s="100">
        <v>0.010416666666666666</v>
      </c>
      <c r="M121" s="100">
        <v>0.010416666666666666</v>
      </c>
    </row>
    <row r="122" spans="2:13" ht="15">
      <c r="B122" s="139">
        <v>320</v>
      </c>
      <c r="C122" s="112" t="s">
        <v>431</v>
      </c>
      <c r="D122" s="122"/>
      <c r="E122" s="14"/>
      <c r="F122" s="14" t="str">
        <f t="shared" si="5"/>
        <v>Locker, </v>
      </c>
      <c r="G122" s="14" t="str">
        <f t="shared" si="6"/>
        <v>Jill</v>
      </c>
      <c r="H122" s="14"/>
      <c r="I122" s="131"/>
      <c r="J122" s="141">
        <v>0.005555555555555556</v>
      </c>
      <c r="K122" s="143">
        <v>0.0062499999999999995</v>
      </c>
      <c r="L122" s="143">
        <v>0.0062499999999999995</v>
      </c>
      <c r="M122" s="143">
        <v>0.006423611111111112</v>
      </c>
    </row>
    <row r="123" spans="2:13" ht="12.75">
      <c r="B123" s="139">
        <v>321</v>
      </c>
      <c r="C123" s="112" t="s">
        <v>432</v>
      </c>
      <c r="D123" s="122"/>
      <c r="E123" s="14"/>
      <c r="F123" s="153" t="str">
        <f t="shared" si="5"/>
        <v>Corner, </v>
      </c>
      <c r="G123" s="153" t="str">
        <f t="shared" si="6"/>
        <v>Russell</v>
      </c>
      <c r="H123" s="14"/>
      <c r="I123" s="131"/>
      <c r="K123" s="143">
        <v>0.009895833333333333</v>
      </c>
      <c r="L123" s="143">
        <v>0.010243055555555556</v>
      </c>
      <c r="M123" s="143">
        <v>0.010243055555555556</v>
      </c>
    </row>
    <row r="124" spans="2:13" ht="12.75">
      <c r="B124" s="139">
        <v>322</v>
      </c>
      <c r="C124" s="112" t="s">
        <v>433</v>
      </c>
      <c r="D124" s="122"/>
      <c r="E124" s="14"/>
      <c r="F124" s="153" t="str">
        <f t="shared" si="5"/>
        <v>Bennett, </v>
      </c>
      <c r="G124" s="153" t="str">
        <f t="shared" si="6"/>
        <v>David</v>
      </c>
      <c r="H124" s="14"/>
      <c r="I124" s="131"/>
      <c r="K124" s="143">
        <v>0.010590277777777777</v>
      </c>
      <c r="L124" s="143">
        <v>0.010937500000000001</v>
      </c>
      <c r="M124" s="143">
        <v>0.010937500000000001</v>
      </c>
    </row>
    <row r="125" spans="2:13" ht="12.75">
      <c r="B125" s="139">
        <v>323</v>
      </c>
      <c r="C125" s="112" t="s">
        <v>434</v>
      </c>
      <c r="D125" s="122"/>
      <c r="E125" s="14"/>
      <c r="F125" s="153" t="str">
        <f t="shared" si="5"/>
        <v>Jones, </v>
      </c>
      <c r="G125" s="153" t="str">
        <f t="shared" si="6"/>
        <v>Steven</v>
      </c>
      <c r="H125" s="14"/>
      <c r="I125" s="131"/>
      <c r="L125" s="143">
        <v>0.009895833333333333</v>
      </c>
      <c r="M125" s="127">
        <v>0.01076388888888889</v>
      </c>
    </row>
    <row r="126" spans="2:13" ht="12.75">
      <c r="B126" s="139">
        <v>324</v>
      </c>
      <c r="C126" s="112" t="s">
        <v>435</v>
      </c>
      <c r="D126" s="122"/>
      <c r="E126" s="14"/>
      <c r="F126" s="153" t="str">
        <f t="shared" si="5"/>
        <v>Kemp, </v>
      </c>
      <c r="G126" s="153" t="str">
        <f t="shared" si="6"/>
        <v>Nicola</v>
      </c>
      <c r="H126" s="14"/>
      <c r="I126" s="131"/>
      <c r="L126" s="143">
        <v>0.005555555555555556</v>
      </c>
      <c r="M126" s="143">
        <v>0.0050347222222222225</v>
      </c>
    </row>
    <row r="127" spans="2:13" ht="15">
      <c r="B127" s="139">
        <v>325</v>
      </c>
      <c r="C127" s="112" t="s">
        <v>436</v>
      </c>
      <c r="D127" s="122"/>
      <c r="E127" s="14"/>
      <c r="F127" s="153" t="str">
        <f t="shared" si="5"/>
        <v>Slater, </v>
      </c>
      <c r="G127" s="153" t="str">
        <f t="shared" si="6"/>
        <v>Louise</v>
      </c>
      <c r="H127" s="14"/>
      <c r="I127" s="131"/>
      <c r="L127" s="143">
        <v>0.006944444444444444</v>
      </c>
      <c r="M127" s="141">
        <v>0.0067708333333333336</v>
      </c>
    </row>
    <row r="128" spans="2:13" ht="12.75">
      <c r="B128" s="139">
        <v>326</v>
      </c>
      <c r="C128" s="112" t="s">
        <v>437</v>
      </c>
      <c r="D128" s="122"/>
      <c r="E128" s="14"/>
      <c r="F128" s="153" t="str">
        <f t="shared" si="5"/>
        <v>Tulip, </v>
      </c>
      <c r="G128" s="153" t="str">
        <f t="shared" si="6"/>
        <v>Jill</v>
      </c>
      <c r="H128" s="14"/>
      <c r="I128" s="131"/>
      <c r="L128" s="143">
        <v>0.0062499999999999995</v>
      </c>
      <c r="M128" s="143">
        <v>0.0062499999999999995</v>
      </c>
    </row>
    <row r="129" spans="2:13" ht="12.75">
      <c r="B129" s="157">
        <v>327</v>
      </c>
      <c r="C129" s="8" t="s">
        <v>438</v>
      </c>
      <c r="E129" s="14"/>
      <c r="F129" s="153" t="str">
        <f t="shared" si="5"/>
        <v>McCloud, </v>
      </c>
      <c r="G129" s="153" t="str">
        <f t="shared" si="6"/>
        <v>Karyn</v>
      </c>
      <c r="H129" s="14"/>
      <c r="I129" s="131"/>
      <c r="L129" s="143">
        <v>0.005555555555555556</v>
      </c>
      <c r="M129" s="143">
        <v>0.0062499999999999995</v>
      </c>
    </row>
    <row r="130" spans="2:13" ht="12.75">
      <c r="B130" s="157">
        <v>328</v>
      </c>
      <c r="C130" s="8" t="s">
        <v>439</v>
      </c>
      <c r="E130" s="14"/>
      <c r="F130" s="153" t="str">
        <f t="shared" si="5"/>
        <v>Catherine, </v>
      </c>
      <c r="G130" s="153" t="str">
        <f t="shared" si="6"/>
        <v>Michelle</v>
      </c>
      <c r="H130" s="14"/>
      <c r="I130" s="131"/>
      <c r="L130" s="143">
        <v>0.003993055555555556</v>
      </c>
      <c r="M130" s="143">
        <v>0.003993055555555556</v>
      </c>
    </row>
    <row r="131" spans="2:13" ht="12.75">
      <c r="B131" s="157">
        <v>329</v>
      </c>
      <c r="C131" s="8" t="s">
        <v>440</v>
      </c>
      <c r="E131" s="14"/>
      <c r="F131" s="153" t="str">
        <f t="shared" si="5"/>
        <v>Horsley, </v>
      </c>
      <c r="G131" s="153" t="str">
        <f t="shared" si="6"/>
        <v>Tony</v>
      </c>
      <c r="H131" s="14"/>
      <c r="I131" s="131"/>
      <c r="M131" s="143">
        <v>0.011631944444444445</v>
      </c>
    </row>
    <row r="132" spans="2:13" ht="12.75">
      <c r="B132" s="157">
        <v>330</v>
      </c>
      <c r="C132" s="8" t="s">
        <v>441</v>
      </c>
      <c r="E132" s="14"/>
      <c r="F132" s="153" t="str">
        <f t="shared" si="5"/>
        <v>Morris, </v>
      </c>
      <c r="G132" s="153" t="str">
        <f t="shared" si="6"/>
        <v>Rob</v>
      </c>
      <c r="H132" s="14"/>
      <c r="I132" s="131"/>
      <c r="M132" s="143">
        <v>0.012326388888888888</v>
      </c>
    </row>
    <row r="133" spans="2:13" ht="12.75">
      <c r="B133" s="157">
        <v>331</v>
      </c>
      <c r="C133" s="8" t="s">
        <v>442</v>
      </c>
      <c r="E133" s="14"/>
      <c r="F133" s="153" t="str">
        <f t="shared" si="5"/>
        <v>Crofts, </v>
      </c>
      <c r="G133" s="153" t="str">
        <f t="shared" si="6"/>
        <v>Nic</v>
      </c>
      <c r="H133" s="14"/>
      <c r="I133" s="131"/>
      <c r="M133" s="143">
        <v>0.011631944444444445</v>
      </c>
    </row>
    <row r="134" spans="5:9" ht="12.75">
      <c r="E134" s="14"/>
      <c r="F134" s="14"/>
      <c r="G134" s="14"/>
      <c r="H134" s="14"/>
      <c r="I134" s="131"/>
    </row>
  </sheetData>
  <sheetProtection/>
  <mergeCells count="1">
    <mergeCell ref="I2:K2"/>
  </mergeCells>
  <printOptions/>
  <pageMargins left="0.75" right="0.75" top="1" bottom="1" header="0.5" footer="0.5"/>
  <pageSetup fitToHeight="0" fitToWidth="1"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M84"/>
  <sheetViews>
    <sheetView zoomScale="75" zoomScaleNormal="75" zoomScalePageLayoutView="0" workbookViewId="0" topLeftCell="A1">
      <selection activeCell="H4" sqref="H4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129</v>
      </c>
      <c r="B1" s="4"/>
      <c r="C1" s="15"/>
      <c r="D1" s="15"/>
      <c r="E1" s="15"/>
      <c r="F1" s="15"/>
      <c r="G1" s="15"/>
      <c r="H1" s="15"/>
      <c r="K1" s="3"/>
    </row>
    <row r="2" spans="1:12" ht="20.25" customHeight="1">
      <c r="A2" s="4"/>
      <c r="B2" s="4"/>
      <c r="C2" s="15"/>
      <c r="D2" s="15"/>
      <c r="E2" s="15"/>
      <c r="F2" s="15"/>
      <c r="G2" s="15"/>
      <c r="H2" s="15"/>
      <c r="J2" s="178" t="s">
        <v>29</v>
      </c>
      <c r="K2" s="178"/>
      <c r="L2" s="178"/>
    </row>
    <row r="3" spans="1:13" ht="15" customHeight="1">
      <c r="A3" s="37" t="s">
        <v>7</v>
      </c>
      <c r="B3" s="37" t="s">
        <v>26</v>
      </c>
      <c r="C3" s="38"/>
      <c r="D3" s="39"/>
      <c r="E3" s="38"/>
      <c r="F3" s="38"/>
      <c r="G3" s="38"/>
      <c r="H3" s="38"/>
      <c r="I3" s="38"/>
      <c r="J3" s="38"/>
      <c r="K3" s="38"/>
      <c r="L3" s="38"/>
      <c r="M3" s="38"/>
    </row>
    <row r="4" spans="1:13" ht="15" customHeight="1">
      <c r="A4" s="37" t="s">
        <v>8</v>
      </c>
      <c r="B4" s="37" t="s">
        <v>27</v>
      </c>
      <c r="C4" s="37" t="s">
        <v>9</v>
      </c>
      <c r="D4" s="40" t="s">
        <v>10</v>
      </c>
      <c r="E4" s="37" t="s">
        <v>11</v>
      </c>
      <c r="F4" s="37" t="s">
        <v>12</v>
      </c>
      <c r="G4" s="37" t="s">
        <v>13</v>
      </c>
      <c r="H4" s="38"/>
      <c r="I4" s="37" t="s">
        <v>9</v>
      </c>
      <c r="J4" s="40" t="s">
        <v>10</v>
      </c>
      <c r="K4" s="37" t="s">
        <v>11</v>
      </c>
      <c r="L4" s="37" t="s">
        <v>12</v>
      </c>
      <c r="M4" s="37" t="s">
        <v>13</v>
      </c>
    </row>
    <row r="5" spans="1:13" ht="15" customHeight="1">
      <c r="A5" s="33">
        <v>270</v>
      </c>
      <c r="B5" s="33" t="str">
        <f>IF(A5="","",VLOOKUP(A5,Entrants!$B$4:$D$104,3))</f>
        <v>OS</v>
      </c>
      <c r="C5" s="5">
        <v>1</v>
      </c>
      <c r="D5" s="89" t="str">
        <f>IF(A5="","",VLOOKUP(A5,Entrants!$B$4:$D$104,2))</f>
        <v>Mallon, John</v>
      </c>
      <c r="E5" s="34">
        <v>0.021145833333333332</v>
      </c>
      <c r="F5" s="34">
        <f>IF(A5="","",VLOOKUP(A5,Entrants!$B$4:$M$104,12))</f>
        <v>0.007638888888888889</v>
      </c>
      <c r="G5" s="34">
        <f aca="true" t="shared" si="0" ref="G5:G66">IF(D5="","",E5-F5)</f>
        <v>0.013506944444444443</v>
      </c>
      <c r="H5" s="7"/>
      <c r="I5" s="5">
        <v>1</v>
      </c>
      <c r="J5" s="32" t="s">
        <v>63</v>
      </c>
      <c r="K5" s="34">
        <v>0.02224537037037037</v>
      </c>
      <c r="L5" s="34">
        <v>0.013020833333333334</v>
      </c>
      <c r="M5" s="34">
        <v>0.009224537037037036</v>
      </c>
    </row>
    <row r="6" spans="1:13" ht="15" customHeight="1">
      <c r="A6" s="33">
        <v>308</v>
      </c>
      <c r="B6" s="5" t="s">
        <v>172</v>
      </c>
      <c r="C6" s="33">
        <v>2</v>
      </c>
      <c r="D6" s="89" t="s">
        <v>234</v>
      </c>
      <c r="E6" s="34">
        <v>0.02136574074074074</v>
      </c>
      <c r="F6" s="34">
        <v>0.0031249999999999997</v>
      </c>
      <c r="G6" s="34">
        <f>IF(D6="","",E6-F6)</f>
        <v>0.01824074074074074</v>
      </c>
      <c r="H6" s="7"/>
      <c r="I6" s="5">
        <v>2</v>
      </c>
      <c r="J6" s="36" t="s">
        <v>441</v>
      </c>
      <c r="K6" s="6">
        <v>0.02201388888888889</v>
      </c>
      <c r="L6" s="6">
        <v>0.012326388888888888</v>
      </c>
      <c r="M6" s="6">
        <v>0.0096875</v>
      </c>
    </row>
    <row r="7" spans="1:13" ht="15" customHeight="1">
      <c r="A7" s="33">
        <v>235</v>
      </c>
      <c r="B7" s="33">
        <f>IF(A7="","",VLOOKUP(A7,Entrants!$B$4:$D$104,3))</f>
        <v>0</v>
      </c>
      <c r="C7" s="33">
        <v>3</v>
      </c>
      <c r="D7" s="89" t="str">
        <f>IF(A7="","",VLOOKUP(A7,Entrants!$B$4:$D$104,2))</f>
        <v>Dunn, Tony</v>
      </c>
      <c r="E7" s="34">
        <v>0.021423611111111112</v>
      </c>
      <c r="F7" s="34">
        <f>IF(A7="","",VLOOKUP(A7,Entrants!$B$4:$M$104,12))</f>
        <v>0.010069444444444445</v>
      </c>
      <c r="G7" s="34">
        <f t="shared" si="0"/>
        <v>0.011354166666666667</v>
      </c>
      <c r="H7" s="7"/>
      <c r="I7" s="5">
        <v>3</v>
      </c>
      <c r="J7" s="32" t="s">
        <v>194</v>
      </c>
      <c r="K7" s="34">
        <v>0.02162037037037037</v>
      </c>
      <c r="L7" s="34">
        <v>0.011805555555555555</v>
      </c>
      <c r="M7" s="34">
        <v>0.009814814814814814</v>
      </c>
    </row>
    <row r="8" spans="1:13" ht="15" customHeight="1">
      <c r="A8" s="33">
        <v>324</v>
      </c>
      <c r="B8" s="33">
        <v>0</v>
      </c>
      <c r="C8" s="33">
        <v>4</v>
      </c>
      <c r="D8" s="89" t="s">
        <v>444</v>
      </c>
      <c r="E8" s="34">
        <v>0.021493055555555557</v>
      </c>
      <c r="F8" s="34">
        <v>0.0050347222222222225</v>
      </c>
      <c r="G8" s="34">
        <f t="shared" si="0"/>
        <v>0.016458333333333335</v>
      </c>
      <c r="H8" s="7"/>
      <c r="I8" s="5">
        <v>4</v>
      </c>
      <c r="J8" s="32" t="s">
        <v>38</v>
      </c>
      <c r="K8" s="34">
        <v>0.02175925925925926</v>
      </c>
      <c r="L8" s="34">
        <v>0.011805555555555555</v>
      </c>
      <c r="M8" s="34">
        <v>0.009953703703703704</v>
      </c>
    </row>
    <row r="9" spans="1:13" ht="15" customHeight="1">
      <c r="A9" s="33">
        <v>224</v>
      </c>
      <c r="B9" s="33" t="str">
        <f>IF(A9="","",VLOOKUP(A9,Entrants!$B$4:$D$104,3))</f>
        <v>CS5K</v>
      </c>
      <c r="C9" s="33">
        <v>5</v>
      </c>
      <c r="D9" s="89" t="str">
        <f>IF(A9="","",VLOOKUP(A9,Entrants!$B$4:$D$104,2))</f>
        <v>Catchpole, John</v>
      </c>
      <c r="E9" s="34">
        <v>0.0215625</v>
      </c>
      <c r="F9" s="34">
        <f>IF(A9="","",VLOOKUP(A9,Entrants!$B$4:$M$104,12))</f>
        <v>0.006944444444444444</v>
      </c>
      <c r="G9" s="34">
        <f t="shared" si="0"/>
        <v>0.014618055555555554</v>
      </c>
      <c r="H9" s="7"/>
      <c r="I9" s="5">
        <v>5</v>
      </c>
      <c r="J9" s="32" t="s">
        <v>214</v>
      </c>
      <c r="K9" s="34">
        <v>0.02193287037037037</v>
      </c>
      <c r="L9" s="34">
        <v>0.011284722222222222</v>
      </c>
      <c r="M9" s="34">
        <v>0.010648148148148148</v>
      </c>
    </row>
    <row r="10" spans="1:13" ht="15" customHeight="1">
      <c r="A10" s="33">
        <v>239</v>
      </c>
      <c r="B10" s="33">
        <f>IF(A10="","",VLOOKUP(A10,Entrants!$B$4:$D$104,3))</f>
        <v>0</v>
      </c>
      <c r="C10" s="33">
        <v>6</v>
      </c>
      <c r="D10" s="89" t="str">
        <f>IF(A10="","",VLOOKUP(A10,Entrants!$B$4:$D$104,2))</f>
        <v>Falloon, Rachelle</v>
      </c>
      <c r="E10" s="34">
        <v>0.02162037037037037</v>
      </c>
      <c r="F10" s="34">
        <f>IF(A10="","",VLOOKUP(A10,Entrants!$B$4:$M$104,12))</f>
        <v>0.011805555555555555</v>
      </c>
      <c r="G10" s="34">
        <f t="shared" si="0"/>
        <v>0.009814814814814814</v>
      </c>
      <c r="H10" s="7"/>
      <c r="I10" s="5">
        <v>6</v>
      </c>
      <c r="J10" s="36" t="s">
        <v>39</v>
      </c>
      <c r="K10" s="6">
        <v>0.021944444444444447</v>
      </c>
      <c r="L10" s="6">
        <v>0.011111111111111112</v>
      </c>
      <c r="M10" s="6">
        <v>0.010833333333333335</v>
      </c>
    </row>
    <row r="11" spans="1:13" ht="15" customHeight="1">
      <c r="A11" s="33">
        <v>278</v>
      </c>
      <c r="B11" s="33" t="str">
        <f>IF(A11="","",VLOOKUP(A11,Entrants!$B$4:$D$104,3))</f>
        <v>MM</v>
      </c>
      <c r="C11" s="33">
        <v>7</v>
      </c>
      <c r="D11" s="89" t="str">
        <f>IF(A11="","",VLOOKUP(A11,Entrants!$B$4:$D$104,2))</f>
        <v>McKenna, Fiona</v>
      </c>
      <c r="E11" s="34">
        <v>0.021666666666666667</v>
      </c>
      <c r="F11" s="34">
        <f>IF(A11="","",VLOOKUP(A11,Entrants!$B$4:$M$104,12))</f>
        <v>0.004513888888888889</v>
      </c>
      <c r="G11" s="34">
        <f t="shared" si="0"/>
        <v>0.017152777777777777</v>
      </c>
      <c r="H11" s="7"/>
      <c r="I11" s="5">
        <v>7</v>
      </c>
      <c r="J11" s="32" t="s">
        <v>433</v>
      </c>
      <c r="K11" s="34">
        <v>0.021863425925925925</v>
      </c>
      <c r="L11" s="34">
        <v>0.010937500000000001</v>
      </c>
      <c r="M11" s="34">
        <v>0.010925925925925924</v>
      </c>
    </row>
    <row r="12" spans="1:13" ht="15" customHeight="1">
      <c r="A12" s="33">
        <v>327</v>
      </c>
      <c r="B12" s="33">
        <v>0</v>
      </c>
      <c r="C12" s="33">
        <v>8</v>
      </c>
      <c r="D12" s="89" t="s">
        <v>438</v>
      </c>
      <c r="E12" s="34">
        <v>0.021678240740740738</v>
      </c>
      <c r="F12" s="34">
        <v>0.0062499999999999995</v>
      </c>
      <c r="G12" s="34">
        <f t="shared" si="0"/>
        <v>0.015428240740740739</v>
      </c>
      <c r="H12" s="7"/>
      <c r="I12" s="5">
        <v>8</v>
      </c>
      <c r="J12" s="36" t="s">
        <v>192</v>
      </c>
      <c r="K12" s="6">
        <v>0.022118055555555557</v>
      </c>
      <c r="L12" s="6">
        <v>0.011111111111111112</v>
      </c>
      <c r="M12" s="6">
        <v>0.011006944444444446</v>
      </c>
    </row>
    <row r="13" spans="1:13" ht="15" customHeight="1">
      <c r="A13" s="33">
        <v>243</v>
      </c>
      <c r="B13" s="33" t="str">
        <f>IF(A13="","",VLOOKUP(A13,Entrants!$B$4:$D$104,3))</f>
        <v>CM</v>
      </c>
      <c r="C13" s="33">
        <v>9</v>
      </c>
      <c r="D13" s="89" t="str">
        <f>IF(A13="","",VLOOKUP(A13,Entrants!$B$4:$D$104,2))</f>
        <v>Forster, Gwen</v>
      </c>
      <c r="E13" s="34">
        <v>0.021689814814814815</v>
      </c>
      <c r="F13" s="34">
        <f>IF(A13="","",VLOOKUP(A13,Entrants!$B$4:$M$104,12))</f>
        <v>0.009375</v>
      </c>
      <c r="G13" s="34">
        <f t="shared" si="0"/>
        <v>0.012314814814814815</v>
      </c>
      <c r="H13" s="7"/>
      <c r="I13" s="5">
        <v>9</v>
      </c>
      <c r="J13" s="36" t="s">
        <v>434</v>
      </c>
      <c r="K13" s="6">
        <v>0.021851851851851848</v>
      </c>
      <c r="L13" s="6">
        <v>0.01076388888888889</v>
      </c>
      <c r="M13" s="6">
        <v>0.011087962962962957</v>
      </c>
    </row>
    <row r="14" spans="1:13" ht="15" customHeight="1">
      <c r="A14" s="33">
        <v>294</v>
      </c>
      <c r="B14" s="33" t="str">
        <f>IF(A14="","",VLOOKUP(A14,Entrants!$B$4:$D$104,3))</f>
        <v>AD</v>
      </c>
      <c r="C14" s="33">
        <v>10</v>
      </c>
      <c r="D14" s="89" t="str">
        <f>IF(A14="","",VLOOKUP(A14,Entrants!$B$4:$D$104,2))</f>
        <v>Stafford, Dayle</v>
      </c>
      <c r="E14" s="34">
        <v>0.02170138888888889</v>
      </c>
      <c r="F14" s="34">
        <f>IF(A14="","",VLOOKUP(A14,Entrants!$B$4:$M$104,12))</f>
        <v>0.010416666666666666</v>
      </c>
      <c r="G14" s="34">
        <f t="shared" si="0"/>
        <v>0.011284722222222225</v>
      </c>
      <c r="H14" s="7"/>
      <c r="I14" s="5">
        <v>10</v>
      </c>
      <c r="J14" s="7" t="s">
        <v>442</v>
      </c>
      <c r="K14" s="6">
        <v>0.022835648148148147</v>
      </c>
      <c r="L14" s="6">
        <v>0.011631944444444445</v>
      </c>
      <c r="M14" s="6">
        <v>0.011203703703703702</v>
      </c>
    </row>
    <row r="15" spans="1:13" ht="15" customHeight="1">
      <c r="A15" s="33">
        <v>217</v>
      </c>
      <c r="B15" s="33" t="str">
        <f>IF(A15="","",VLOOKUP(A15,Entrants!$B$4:$D$104,3))</f>
        <v>CC</v>
      </c>
      <c r="C15" s="33">
        <v>11</v>
      </c>
      <c r="D15" s="89" t="str">
        <f>IF(A15="","",VLOOKUP(A15,Entrants!$B$4:$D$104,2))</f>
        <v>Brown, Colin</v>
      </c>
      <c r="E15" s="34">
        <v>0.02172453703703704</v>
      </c>
      <c r="F15" s="34">
        <f>IF(A15="","",VLOOKUP(A15,Entrants!$B$4:$M$104,12))</f>
        <v>0.007638888888888889</v>
      </c>
      <c r="G15" s="34">
        <f t="shared" si="0"/>
        <v>0.01408564814814815</v>
      </c>
      <c r="H15" s="7"/>
      <c r="I15" s="5">
        <v>11</v>
      </c>
      <c r="J15" s="32" t="s">
        <v>228</v>
      </c>
      <c r="K15" s="34">
        <v>0.02170138888888889</v>
      </c>
      <c r="L15" s="34">
        <v>0.010416666666666666</v>
      </c>
      <c r="M15" s="34">
        <v>0.011284722222222225</v>
      </c>
    </row>
    <row r="16" spans="1:13" ht="15" customHeight="1">
      <c r="A16" s="33">
        <v>257</v>
      </c>
      <c r="B16" s="33" t="str">
        <f>IF(A16="","",VLOOKUP(A16,Entrants!$B$4:$D$104,3))</f>
        <v>CM</v>
      </c>
      <c r="C16" s="33">
        <v>12</v>
      </c>
      <c r="D16" s="89" t="str">
        <f>IF(A16="","",VLOOKUP(A16,Entrants!$B$4:$D$104,2))</f>
        <v>Harmon, Gemma</v>
      </c>
      <c r="E16" s="34">
        <v>0.021747685185185186</v>
      </c>
      <c r="F16" s="34">
        <f>IF(A16="","",VLOOKUP(A16,Entrants!$B$4:$M$104,12))</f>
        <v>0.009027777777777779</v>
      </c>
      <c r="G16" s="34">
        <f t="shared" si="0"/>
        <v>0.012719907407407407</v>
      </c>
      <c r="H16" s="7"/>
      <c r="I16" s="5">
        <v>12</v>
      </c>
      <c r="J16" s="32" t="s">
        <v>33</v>
      </c>
      <c r="K16" s="34">
        <v>0.02210648148148148</v>
      </c>
      <c r="L16" s="34">
        <v>0.01076388888888889</v>
      </c>
      <c r="M16" s="34">
        <v>0.01134259259259259</v>
      </c>
    </row>
    <row r="17" spans="1:13" ht="15" customHeight="1">
      <c r="A17" s="33">
        <v>250</v>
      </c>
      <c r="B17" s="33" t="str">
        <f>IF(A17="","",VLOOKUP(A17,Entrants!$B$4:$D$104,3))</f>
        <v>GOM</v>
      </c>
      <c r="C17" s="33">
        <v>13</v>
      </c>
      <c r="D17" s="89" t="str">
        <f>IF(A17="","",VLOOKUP(A17,Entrants!$B$4:$D$104,2))</f>
        <v>French, Jon</v>
      </c>
      <c r="E17" s="34">
        <v>0.02175925925925926</v>
      </c>
      <c r="F17" s="34">
        <f>IF(A17="","",VLOOKUP(A17,Entrants!$B$4:$M$104,12))</f>
        <v>0.011805555555555555</v>
      </c>
      <c r="G17" s="34">
        <f t="shared" si="0"/>
        <v>0.009953703703703704</v>
      </c>
      <c r="H17" s="7"/>
      <c r="I17" s="5">
        <v>13</v>
      </c>
      <c r="J17" s="32" t="s">
        <v>159</v>
      </c>
      <c r="K17" s="34">
        <v>0.021423611111111112</v>
      </c>
      <c r="L17" s="34">
        <v>0.010069444444444445</v>
      </c>
      <c r="M17" s="34">
        <v>0.011354166666666667</v>
      </c>
    </row>
    <row r="18" spans="1:13" ht="15" customHeight="1">
      <c r="A18" s="33">
        <v>244</v>
      </c>
      <c r="B18" s="33" t="str">
        <f>IF(A18="","",VLOOKUP(A18,Entrants!$B$4:$D$104,3))</f>
        <v>OS</v>
      </c>
      <c r="C18" s="33">
        <v>14</v>
      </c>
      <c r="D18" s="89" t="str">
        <f>IF(A18="","",VLOOKUP(A18,Entrants!$B$4:$D$104,2))</f>
        <v>Forster, Ron</v>
      </c>
      <c r="E18" s="34">
        <v>0.021782407407407407</v>
      </c>
      <c r="F18" s="34">
        <f>IF(A18="","",VLOOKUP(A18,Entrants!$B$4:$M$104,12))</f>
        <v>0.007291666666666666</v>
      </c>
      <c r="G18" s="34">
        <f t="shared" si="0"/>
        <v>0.014490740740740742</v>
      </c>
      <c r="H18" s="7"/>
      <c r="I18" s="5">
        <v>14</v>
      </c>
      <c r="J18" s="36" t="s">
        <v>45</v>
      </c>
      <c r="K18" s="6">
        <v>0.022048611111111113</v>
      </c>
      <c r="L18" s="6">
        <v>0.010590277777777777</v>
      </c>
      <c r="M18" s="6">
        <v>0.011458333333333336</v>
      </c>
    </row>
    <row r="19" spans="1:13" ht="15" customHeight="1">
      <c r="A19" s="33">
        <v>310</v>
      </c>
      <c r="B19" s="5" t="s">
        <v>169</v>
      </c>
      <c r="C19" s="33">
        <v>15</v>
      </c>
      <c r="D19" s="89" t="s">
        <v>235</v>
      </c>
      <c r="E19" s="34">
        <v>0.021840277777777778</v>
      </c>
      <c r="F19" s="34">
        <v>0.007118055555555555</v>
      </c>
      <c r="G19" s="34">
        <f t="shared" si="0"/>
        <v>0.014722222222222223</v>
      </c>
      <c r="H19" s="7"/>
      <c r="I19" s="5">
        <v>15</v>
      </c>
      <c r="J19" s="32" t="s">
        <v>127</v>
      </c>
      <c r="K19" s="34">
        <v>0.021909722222222223</v>
      </c>
      <c r="L19" s="34">
        <v>0.010416666666666666</v>
      </c>
      <c r="M19" s="34">
        <v>0.011493055555555557</v>
      </c>
    </row>
    <row r="20" spans="1:13" ht="15" customHeight="1">
      <c r="A20" s="33">
        <v>323</v>
      </c>
      <c r="B20" s="33">
        <v>0</v>
      </c>
      <c r="C20" s="33">
        <v>16</v>
      </c>
      <c r="D20" s="89" t="s">
        <v>434</v>
      </c>
      <c r="E20" s="34">
        <v>0.021851851851851848</v>
      </c>
      <c r="F20" s="34">
        <v>0.01076388888888889</v>
      </c>
      <c r="G20" s="34">
        <f t="shared" si="0"/>
        <v>0.011087962962962957</v>
      </c>
      <c r="H20" s="7"/>
      <c r="I20" s="5">
        <v>16</v>
      </c>
      <c r="J20" s="32" t="s">
        <v>170</v>
      </c>
      <c r="K20" s="34">
        <v>0.022361111111111113</v>
      </c>
      <c r="L20" s="34">
        <v>0.01076388888888889</v>
      </c>
      <c r="M20" s="34">
        <v>0.011597222222222222</v>
      </c>
    </row>
    <row r="21" spans="1:13" ht="15" customHeight="1">
      <c r="A21" s="33">
        <v>306</v>
      </c>
      <c r="B21" s="5" t="s">
        <v>153</v>
      </c>
      <c r="C21" s="33">
        <v>17</v>
      </c>
      <c r="D21" s="89" t="s">
        <v>107</v>
      </c>
      <c r="E21" s="34">
        <v>0.021851851851851848</v>
      </c>
      <c r="F21" s="34">
        <v>0.009722222222222222</v>
      </c>
      <c r="G21" s="34">
        <f t="shared" si="0"/>
        <v>0.012129629629629626</v>
      </c>
      <c r="H21" s="7"/>
      <c r="I21" s="5">
        <v>17</v>
      </c>
      <c r="J21" s="32" t="s">
        <v>162</v>
      </c>
      <c r="K21" s="34">
        <v>0.02241898148148148</v>
      </c>
      <c r="L21" s="34">
        <v>0.010590277777777777</v>
      </c>
      <c r="M21" s="34">
        <v>0.011828703703703704</v>
      </c>
    </row>
    <row r="22" spans="1:13" ht="15" customHeight="1">
      <c r="A22" s="33">
        <v>202</v>
      </c>
      <c r="B22" s="33" t="str">
        <f>IF(A22="","",VLOOKUP(A22,Entrants!$B$4:$D$104,3))</f>
        <v>AD</v>
      </c>
      <c r="C22" s="33">
        <v>18</v>
      </c>
      <c r="D22" s="89" t="str">
        <f>IF(A22="","",VLOOKUP(A22,Entrants!$B$4:$D$104,2))</f>
        <v>Ashby, Michael</v>
      </c>
      <c r="E22" s="34">
        <v>0.021863425925925925</v>
      </c>
      <c r="F22" s="34">
        <f>IF(A22="","",VLOOKUP(A22,Entrants!$B$4:$M$104,12))</f>
        <v>0.009722222222222222</v>
      </c>
      <c r="G22" s="34">
        <f t="shared" si="0"/>
        <v>0.012141203703703703</v>
      </c>
      <c r="H22" s="7"/>
      <c r="I22" s="5">
        <v>18</v>
      </c>
      <c r="J22" s="7" t="s">
        <v>180</v>
      </c>
      <c r="K22" s="6">
        <v>0.022777777777777775</v>
      </c>
      <c r="L22" s="6">
        <v>0.010937500000000001</v>
      </c>
      <c r="M22" s="6">
        <v>0.011840277777777774</v>
      </c>
    </row>
    <row r="23" spans="1:13" ht="15" customHeight="1">
      <c r="A23" s="33">
        <v>322</v>
      </c>
      <c r="B23" s="33">
        <v>0</v>
      </c>
      <c r="C23" s="33">
        <v>19</v>
      </c>
      <c r="D23" s="89" t="s">
        <v>433</v>
      </c>
      <c r="E23" s="34">
        <v>0.021863425925925925</v>
      </c>
      <c r="F23" s="34">
        <v>0.010937500000000001</v>
      </c>
      <c r="G23" s="34">
        <f t="shared" si="0"/>
        <v>0.010925925925925924</v>
      </c>
      <c r="H23" s="7"/>
      <c r="I23" s="5">
        <v>19</v>
      </c>
      <c r="J23" s="32" t="s">
        <v>223</v>
      </c>
      <c r="K23" s="34">
        <v>0.022083333333333333</v>
      </c>
      <c r="L23" s="34">
        <v>0.010243055555555556</v>
      </c>
      <c r="M23" s="34">
        <v>0.011840277777777778</v>
      </c>
    </row>
    <row r="24" spans="1:13" ht="15" customHeight="1">
      <c r="A24" s="33">
        <v>206</v>
      </c>
      <c r="B24" s="33" t="str">
        <f>IF(A24="","",VLOOKUP(A24,Entrants!$B$4:$D$104,3))</f>
        <v>DSS</v>
      </c>
      <c r="C24" s="33">
        <v>20</v>
      </c>
      <c r="D24" s="89" t="str">
        <f>IF(A24="","",VLOOKUP(A24,Entrants!$B$4:$D$104,2))</f>
        <v>Bate, Lynne</v>
      </c>
      <c r="E24" s="34">
        <v>0.021875000000000002</v>
      </c>
      <c r="F24" s="34">
        <f>IF(A24="","",VLOOKUP(A24,Entrants!$B$4:$M$104,12))</f>
        <v>0.007118055555555555</v>
      </c>
      <c r="G24" s="34">
        <f t="shared" si="0"/>
        <v>0.014756944444444448</v>
      </c>
      <c r="H24" s="7"/>
      <c r="I24" s="5">
        <v>20</v>
      </c>
      <c r="J24" s="32" t="s">
        <v>156</v>
      </c>
      <c r="K24" s="34">
        <v>0.02226851851851852</v>
      </c>
      <c r="L24" s="34">
        <v>0.010416666666666666</v>
      </c>
      <c r="M24" s="34">
        <v>0.011851851851851855</v>
      </c>
    </row>
    <row r="25" spans="1:13" ht="15" customHeight="1">
      <c r="A25" s="33">
        <v>266</v>
      </c>
      <c r="B25" s="33" t="str">
        <f>IF(A25="","",VLOOKUP(A25,Entrants!$B$4:$D$104,3))</f>
        <v>GAL</v>
      </c>
      <c r="C25" s="33">
        <v>21</v>
      </c>
      <c r="D25" s="89" t="str">
        <f>IF(A25="","",VLOOKUP(A25,Entrants!$B$4:$D$104,2))</f>
        <v>Lemin, Julie</v>
      </c>
      <c r="E25" s="34">
        <v>0.021886574074074072</v>
      </c>
      <c r="F25" s="34">
        <f>IF(A25="","",VLOOKUP(A25,Entrants!$B$4:$M$104,12))</f>
        <v>0.007986111111111112</v>
      </c>
      <c r="G25" s="34">
        <f t="shared" si="0"/>
        <v>0.01390046296296296</v>
      </c>
      <c r="H25" s="7"/>
      <c r="I25" s="5">
        <v>21</v>
      </c>
      <c r="J25" s="32" t="s">
        <v>135</v>
      </c>
      <c r="K25" s="34">
        <v>0.02193287037037037</v>
      </c>
      <c r="L25" s="34">
        <v>0.010069444444444445</v>
      </c>
      <c r="M25" s="34">
        <v>0.011863425925925925</v>
      </c>
    </row>
    <row r="26" spans="1:13" ht="15" customHeight="1">
      <c r="A26" s="33">
        <v>302</v>
      </c>
      <c r="B26" s="33" t="str">
        <f>IF(A26="","",VLOOKUP(A26,Entrants!$B$4:$D$104,3))</f>
        <v>SW</v>
      </c>
      <c r="C26" s="33">
        <v>22</v>
      </c>
      <c r="D26" s="89" t="str">
        <f>IF(A26="","",VLOOKUP(A26,Entrants!$B$4:$D$104,2))</f>
        <v>Walbank, Mark</v>
      </c>
      <c r="E26" s="34">
        <v>0.021909722222222223</v>
      </c>
      <c r="F26" s="34">
        <f>IF(A26="","",VLOOKUP(A26,Entrants!$B$4:$M$104,12))</f>
        <v>0.010416666666666666</v>
      </c>
      <c r="G26" s="34">
        <f t="shared" si="0"/>
        <v>0.011493055555555557</v>
      </c>
      <c r="H26" s="7"/>
      <c r="I26" s="5">
        <v>22</v>
      </c>
      <c r="J26" s="36" t="s">
        <v>40</v>
      </c>
      <c r="K26" s="6">
        <v>0.022141203703703705</v>
      </c>
      <c r="L26" s="6">
        <v>0.010243055555555556</v>
      </c>
      <c r="M26" s="6">
        <v>0.011898148148148149</v>
      </c>
    </row>
    <row r="27" spans="1:13" ht="15" customHeight="1">
      <c r="A27" s="33">
        <v>245</v>
      </c>
      <c r="B27" s="33" t="str">
        <f>IF(A27="","",VLOOKUP(A27,Entrants!$B$4:$D$104,3))</f>
        <v>OS</v>
      </c>
      <c r="C27" s="33">
        <v>23</v>
      </c>
      <c r="D27" s="89" t="str">
        <f>IF(A27="","",VLOOKUP(A27,Entrants!$B$4:$D$104,2))</f>
        <v>Frazer, Joe</v>
      </c>
      <c r="E27" s="34">
        <v>0.021921296296296296</v>
      </c>
      <c r="F27" s="34">
        <f>IF(A27="","",VLOOKUP(A27,Entrants!$B$4:$M$104,12))</f>
        <v>0.008333333333333333</v>
      </c>
      <c r="G27" s="34">
        <f t="shared" si="0"/>
        <v>0.013587962962962963</v>
      </c>
      <c r="H27" s="7"/>
      <c r="I27" s="5">
        <v>23</v>
      </c>
      <c r="J27" s="32" t="s">
        <v>427</v>
      </c>
      <c r="K27" s="34">
        <v>0.02217592592592593</v>
      </c>
      <c r="L27" s="34">
        <v>0.010243055555555556</v>
      </c>
      <c r="M27" s="34">
        <v>0.011932870370370373</v>
      </c>
    </row>
    <row r="28" spans="1:13" ht="15" customHeight="1">
      <c r="A28" s="33">
        <v>277</v>
      </c>
      <c r="B28" s="33" t="str">
        <f>IF(A28="","",VLOOKUP(A28,Entrants!$B$4:$D$104,3))</f>
        <v>OS</v>
      </c>
      <c r="C28" s="33">
        <v>24</v>
      </c>
      <c r="D28" s="89" t="str">
        <f>IF(A28="","",VLOOKUP(A28,Entrants!$B$4:$D$104,2))</f>
        <v>McGarry, David</v>
      </c>
      <c r="E28" s="34">
        <v>0.02193287037037037</v>
      </c>
      <c r="F28" s="34">
        <f>IF(A28="","",VLOOKUP(A28,Entrants!$B$4:$M$104,12))</f>
        <v>0.010069444444444445</v>
      </c>
      <c r="G28" s="34">
        <f t="shared" si="0"/>
        <v>0.011863425925925925</v>
      </c>
      <c r="H28" s="7"/>
      <c r="I28" s="5">
        <v>24</v>
      </c>
      <c r="J28" s="36" t="s">
        <v>66</v>
      </c>
      <c r="K28" s="6">
        <v>0.022523148148148143</v>
      </c>
      <c r="L28" s="6">
        <v>0.010416666666666666</v>
      </c>
      <c r="M28" s="6">
        <v>0.012106481481481477</v>
      </c>
    </row>
    <row r="29" spans="1:13" ht="15" customHeight="1">
      <c r="A29" s="33">
        <v>269</v>
      </c>
      <c r="B29" s="33" t="str">
        <f>IF(A29="","",VLOOKUP(A29,Entrants!$B$4:$D$104,3))</f>
        <v>TBC</v>
      </c>
      <c r="C29" s="33">
        <v>25</v>
      </c>
      <c r="D29" s="89" t="str">
        <f>IF(A29="","",VLOOKUP(A29,Entrants!$B$4:$D$104,2))</f>
        <v>Madden, Henry</v>
      </c>
      <c r="E29" s="34">
        <v>0.02193287037037037</v>
      </c>
      <c r="F29" s="34">
        <f>IF(A29="","",VLOOKUP(A29,Entrants!$B$4:$M$104,12))</f>
        <v>0.011284722222222222</v>
      </c>
      <c r="G29" s="34">
        <f t="shared" si="0"/>
        <v>0.010648148148148148</v>
      </c>
      <c r="H29" s="7"/>
      <c r="I29" s="5">
        <v>25</v>
      </c>
      <c r="J29" s="32" t="s">
        <v>107</v>
      </c>
      <c r="K29" s="34">
        <v>0.021851851851851848</v>
      </c>
      <c r="L29" s="34">
        <v>0.009722222222222222</v>
      </c>
      <c r="M29" s="34">
        <v>0.012129629629629626</v>
      </c>
    </row>
    <row r="30" spans="1:13" ht="15" customHeight="1">
      <c r="A30" s="33">
        <v>251</v>
      </c>
      <c r="B30" s="33" t="str">
        <f>IF(A30="","",VLOOKUP(A30,Entrants!$B$4:$D$104,3))</f>
        <v>FC</v>
      </c>
      <c r="C30" s="33">
        <v>26</v>
      </c>
      <c r="D30" s="89" t="str">
        <f>IF(A30="","",VLOOKUP(A30,Entrants!$B$4:$D$104,2))</f>
        <v>French, Steven</v>
      </c>
      <c r="E30" s="34">
        <v>0.021944444444444447</v>
      </c>
      <c r="F30" s="34">
        <f>IF(A30="","",VLOOKUP(A30,Entrants!$B$4:$M$104,12))</f>
        <v>0.011111111111111112</v>
      </c>
      <c r="G30" s="34">
        <f t="shared" si="0"/>
        <v>0.010833333333333335</v>
      </c>
      <c r="H30" s="7"/>
      <c r="I30" s="5">
        <v>26</v>
      </c>
      <c r="J30" s="32" t="s">
        <v>98</v>
      </c>
      <c r="K30" s="34">
        <v>0.021863425925925925</v>
      </c>
      <c r="L30" s="34">
        <v>0.009722222222222222</v>
      </c>
      <c r="M30" s="34">
        <v>0.012141203703703703</v>
      </c>
    </row>
    <row r="31" spans="1:13" ht="15" customHeight="1">
      <c r="A31" s="33">
        <v>288</v>
      </c>
      <c r="B31" s="33" t="str">
        <f>IF(A31="","",VLOOKUP(A31,Entrants!$B$4:$D$104,3))</f>
        <v>CM</v>
      </c>
      <c r="C31" s="33">
        <v>27</v>
      </c>
      <c r="D31" s="89" t="str">
        <f>IF(A31="","",VLOOKUP(A31,Entrants!$B$4:$D$104,2))</f>
        <v>Scorer, Lisa</v>
      </c>
      <c r="E31" s="34">
        <v>0.021944444444444447</v>
      </c>
      <c r="F31" s="34">
        <f>IF(A31="","",VLOOKUP(A31,Entrants!$B$4:$M$104,12))</f>
        <v>0.009027777777777779</v>
      </c>
      <c r="G31" s="34">
        <f t="shared" si="0"/>
        <v>0.012916666666666668</v>
      </c>
      <c r="H31" s="7"/>
      <c r="I31" s="5">
        <v>27</v>
      </c>
      <c r="J31" s="36" t="s">
        <v>114</v>
      </c>
      <c r="K31" s="6">
        <v>0.022615740740740742</v>
      </c>
      <c r="L31" s="6">
        <v>0.010416666666666666</v>
      </c>
      <c r="M31" s="6">
        <v>0.012199074074074076</v>
      </c>
    </row>
    <row r="32" spans="1:13" ht="15" customHeight="1">
      <c r="A32" s="33">
        <v>283</v>
      </c>
      <c r="B32" s="33" t="str">
        <f>IF(A32="","",VLOOKUP(A32,Entrants!$B$4:$D$104,3))</f>
        <v>AA</v>
      </c>
      <c r="C32" s="33">
        <v>28</v>
      </c>
      <c r="D32" s="89" t="str">
        <f>IF(A32="","",VLOOKUP(A32,Entrants!$B$4:$D$104,2))</f>
        <v>Munro, Lynn</v>
      </c>
      <c r="E32" s="34">
        <v>0.021967592592592594</v>
      </c>
      <c r="F32" s="34">
        <f>IF(A32="","",VLOOKUP(A32,Entrants!$B$4:$M$104,12))</f>
        <v>0.0046875</v>
      </c>
      <c r="G32" s="34">
        <f t="shared" si="0"/>
        <v>0.017280092592592593</v>
      </c>
      <c r="H32" s="7"/>
      <c r="I32" s="5">
        <v>28</v>
      </c>
      <c r="J32" s="36" t="s">
        <v>56</v>
      </c>
      <c r="K32" s="6">
        <v>0.021689814814814815</v>
      </c>
      <c r="L32" s="6">
        <v>0.009375</v>
      </c>
      <c r="M32" s="6">
        <v>0.012314814814814815</v>
      </c>
    </row>
    <row r="33" spans="1:13" ht="15" customHeight="1">
      <c r="A33" s="33">
        <v>249</v>
      </c>
      <c r="B33" s="33" t="str">
        <f>IF(A33="","",VLOOKUP(A33,Entrants!$B$4:$D$104,3))</f>
        <v>DSS</v>
      </c>
      <c r="C33" s="33">
        <v>29</v>
      </c>
      <c r="D33" s="89" t="str">
        <f>IF(A33="","",VLOOKUP(A33,Entrants!$B$4:$D$104,2))</f>
        <v>French, Alison</v>
      </c>
      <c r="E33" s="34">
        <v>0.021979166666666664</v>
      </c>
      <c r="F33" s="34">
        <f>IF(A33="","",VLOOKUP(A33,Entrants!$B$4:$M$104,12))</f>
        <v>0.007638888888888889</v>
      </c>
      <c r="G33" s="34">
        <f t="shared" si="0"/>
        <v>0.014340277777777775</v>
      </c>
      <c r="H33" s="7"/>
      <c r="I33" s="5">
        <v>29</v>
      </c>
      <c r="J33" s="32" t="s">
        <v>102</v>
      </c>
      <c r="K33" s="34">
        <v>0.022476851851851855</v>
      </c>
      <c r="L33" s="34">
        <v>0.010069444444444445</v>
      </c>
      <c r="M33" s="34">
        <v>0.01240740740740741</v>
      </c>
    </row>
    <row r="34" spans="1:13" ht="15" customHeight="1">
      <c r="A34" s="33">
        <v>271</v>
      </c>
      <c r="B34" s="33" t="str">
        <f>IF(A34="","",VLOOKUP(A34,Entrants!$B$4:$D$104,3))</f>
        <v>C25K</v>
      </c>
      <c r="C34" s="33">
        <v>30</v>
      </c>
      <c r="D34" s="89" t="str">
        <f>IF(A34="","",VLOOKUP(A34,Entrants!$B$4:$D$104,2))</f>
        <v>Marsh, Christine</v>
      </c>
      <c r="E34" s="34">
        <v>0.02199074074074074</v>
      </c>
      <c r="F34" s="34">
        <f>IF(A34="","",VLOOKUP(A34,Entrants!$B$4:$M$104,12))</f>
        <v>0.005208333333333333</v>
      </c>
      <c r="G34" s="34">
        <f t="shared" si="0"/>
        <v>0.01678240740740741</v>
      </c>
      <c r="H34" s="7"/>
      <c r="I34" s="5">
        <v>30</v>
      </c>
      <c r="J34" s="36" t="s">
        <v>58</v>
      </c>
      <c r="K34" s="6">
        <v>0.021747685185185186</v>
      </c>
      <c r="L34" s="6">
        <v>0.009027777777777779</v>
      </c>
      <c r="M34" s="6">
        <v>0.012719907407407407</v>
      </c>
    </row>
    <row r="35" spans="1:13" ht="15" customHeight="1">
      <c r="A35" s="33">
        <v>330</v>
      </c>
      <c r="B35" s="33">
        <v>0</v>
      </c>
      <c r="C35" s="33">
        <v>31</v>
      </c>
      <c r="D35" s="89" t="s">
        <v>441</v>
      </c>
      <c r="E35" s="34">
        <v>0.02201388888888889</v>
      </c>
      <c r="F35" s="34">
        <v>0.012326388888888888</v>
      </c>
      <c r="G35" s="34">
        <f t="shared" si="0"/>
        <v>0.0096875</v>
      </c>
      <c r="H35" s="7"/>
      <c r="I35" s="5">
        <v>31</v>
      </c>
      <c r="J35" s="36" t="s">
        <v>60</v>
      </c>
      <c r="K35" s="6">
        <v>0.021944444444444447</v>
      </c>
      <c r="L35" s="6">
        <v>0.009027777777777779</v>
      </c>
      <c r="M35" s="6">
        <v>0.012916666666666668</v>
      </c>
    </row>
    <row r="36" spans="1:13" ht="15" customHeight="1">
      <c r="A36" s="33">
        <v>299</v>
      </c>
      <c r="B36" s="33" t="str">
        <f>IF(A36="","",VLOOKUP(A36,Entrants!$B$4:$D$104,3))</f>
        <v>AA</v>
      </c>
      <c r="C36" s="33">
        <v>32</v>
      </c>
      <c r="D36" s="89" t="str">
        <f>IF(A36="","",VLOOKUP(A36,Entrants!$B$4:$D$104,2))</f>
        <v>Todd, Gary</v>
      </c>
      <c r="E36" s="34">
        <v>0.02201388888888889</v>
      </c>
      <c r="F36" s="34">
        <f>IF(A36="","",VLOOKUP(A36,Entrants!$B$4:$M$104,12))</f>
        <v>0.008506944444444444</v>
      </c>
      <c r="G36" s="34">
        <f t="shared" si="0"/>
        <v>0.013506944444444445</v>
      </c>
      <c r="H36" s="7"/>
      <c r="I36" s="5">
        <v>32</v>
      </c>
      <c r="J36" s="32" t="s">
        <v>106</v>
      </c>
      <c r="K36" s="34">
        <v>0.022048611111111113</v>
      </c>
      <c r="L36" s="34">
        <v>0.009027777777777779</v>
      </c>
      <c r="M36" s="34">
        <v>0.013020833333333334</v>
      </c>
    </row>
    <row r="37" spans="1:13" ht="15" customHeight="1">
      <c r="A37" s="33">
        <v>325</v>
      </c>
      <c r="B37" s="33">
        <v>0</v>
      </c>
      <c r="C37" s="33">
        <v>33</v>
      </c>
      <c r="D37" s="89" t="s">
        <v>436</v>
      </c>
      <c r="E37" s="34">
        <v>0.022037037037037036</v>
      </c>
      <c r="F37" s="34">
        <v>0.0067708333333333336</v>
      </c>
      <c r="G37" s="34">
        <f t="shared" si="0"/>
        <v>0.015266203703703702</v>
      </c>
      <c r="H37" s="7"/>
      <c r="I37" s="5">
        <v>33</v>
      </c>
      <c r="J37" s="32" t="s">
        <v>110</v>
      </c>
      <c r="K37" s="34">
        <v>0.022233796296296297</v>
      </c>
      <c r="L37" s="34">
        <v>0.00920138888888889</v>
      </c>
      <c r="M37" s="34">
        <v>0.013032407407407407</v>
      </c>
    </row>
    <row r="38" spans="1:13" ht="15" customHeight="1">
      <c r="A38" s="33">
        <v>237</v>
      </c>
      <c r="B38" s="33" t="str">
        <f>IF(A38="","",VLOOKUP(A38,Entrants!$B$4:$D$104,3))</f>
        <v>CC</v>
      </c>
      <c r="C38" s="33">
        <v>34</v>
      </c>
      <c r="D38" s="89" t="str">
        <f>IF(A38="","",VLOOKUP(A38,Entrants!$B$4:$D$104,2))</f>
        <v>Falkous, David</v>
      </c>
      <c r="E38" s="34">
        <v>0.022048611111111113</v>
      </c>
      <c r="F38" s="34">
        <f>IF(A38="","",VLOOKUP(A38,Entrants!$B$4:$M$104,12))</f>
        <v>0.009027777777777779</v>
      </c>
      <c r="G38" s="34">
        <f t="shared" si="0"/>
        <v>0.013020833333333334</v>
      </c>
      <c r="H38" s="7"/>
      <c r="I38" s="5">
        <v>34</v>
      </c>
      <c r="J38" s="32" t="s">
        <v>48</v>
      </c>
      <c r="K38" s="34">
        <v>0.022164351851851852</v>
      </c>
      <c r="L38" s="34">
        <v>0.009027777777777779</v>
      </c>
      <c r="M38" s="34">
        <v>0.013136574074074073</v>
      </c>
    </row>
    <row r="39" spans="1:13" ht="15" customHeight="1">
      <c r="A39" s="33">
        <v>292</v>
      </c>
      <c r="B39" s="33" t="str">
        <f>IF(A39="","",VLOOKUP(A39,Entrants!$B$4:$D$104,3))</f>
        <v>RR</v>
      </c>
      <c r="C39" s="33">
        <v>35</v>
      </c>
      <c r="D39" s="89" t="str">
        <f>IF(A39="","",VLOOKUP(A39,Entrants!$B$4:$D$104,2))</f>
        <v>Shillinglaw, Richard</v>
      </c>
      <c r="E39" s="6">
        <v>0.022048611111111113</v>
      </c>
      <c r="F39" s="34">
        <f>IF(A39="","",VLOOKUP(A39,Entrants!$B$4:$M$104,12))</f>
        <v>0.010590277777777777</v>
      </c>
      <c r="G39" s="34">
        <f t="shared" si="0"/>
        <v>0.011458333333333336</v>
      </c>
      <c r="H39" s="7"/>
      <c r="I39" s="5">
        <v>35</v>
      </c>
      <c r="J39" s="32" t="s">
        <v>163</v>
      </c>
      <c r="K39" s="34">
        <v>0.02228009259259259</v>
      </c>
      <c r="L39" s="34">
        <v>0.008854166666666666</v>
      </c>
      <c r="M39" s="34">
        <v>0.013425925925925924</v>
      </c>
    </row>
    <row r="40" spans="1:13" ht="15" customHeight="1">
      <c r="A40" s="33">
        <v>230</v>
      </c>
      <c r="B40" s="33" t="str">
        <f>IF(A40="","",VLOOKUP(A40,Entrants!$B$4:$D$104,3))</f>
        <v>HT</v>
      </c>
      <c r="C40" s="33">
        <v>36</v>
      </c>
      <c r="D40" s="89" t="str">
        <f>IF(A40="","",VLOOKUP(A40,Entrants!$B$4:$D$104,2))</f>
        <v>Dickinson, Ralph</v>
      </c>
      <c r="E40" s="34">
        <v>0.022060185185185183</v>
      </c>
      <c r="F40" s="34">
        <f>IF(A40="","",VLOOKUP(A40,Entrants!$B$4:$M$104,12))</f>
        <v>0.007638888888888889</v>
      </c>
      <c r="G40" s="34">
        <f t="shared" si="0"/>
        <v>0.014421296296296293</v>
      </c>
      <c r="H40" s="7"/>
      <c r="I40" s="5">
        <v>36</v>
      </c>
      <c r="J40" s="32" t="s">
        <v>202</v>
      </c>
      <c r="K40" s="34">
        <v>0.022118055555555557</v>
      </c>
      <c r="L40" s="34">
        <v>0.008680555555555556</v>
      </c>
      <c r="M40" s="34">
        <v>0.013437500000000002</v>
      </c>
    </row>
    <row r="41" spans="1:13" ht="15" customHeight="1">
      <c r="A41" s="33">
        <v>275</v>
      </c>
      <c r="B41" s="33" t="str">
        <f>IF(A41="","",VLOOKUP(A41,Entrants!$B$4:$D$104,3))</f>
        <v>MM</v>
      </c>
      <c r="C41" s="33">
        <v>37</v>
      </c>
      <c r="D41" s="89" t="str">
        <f>IF(A41="","",VLOOKUP(A41,Entrants!$B$4:$D$104,2))</f>
        <v>Maxwell, Glen</v>
      </c>
      <c r="E41" s="34">
        <v>0.022083333333333333</v>
      </c>
      <c r="F41" s="34">
        <f>IF(A41="","",VLOOKUP(A41,Entrants!$B$4:$M$104,12))</f>
        <v>0.005208333333333333</v>
      </c>
      <c r="G41" s="34">
        <f t="shared" si="0"/>
        <v>0.016875</v>
      </c>
      <c r="H41" s="7"/>
      <c r="I41" s="5">
        <v>37</v>
      </c>
      <c r="J41" s="32" t="s">
        <v>157</v>
      </c>
      <c r="K41" s="34">
        <v>0.021145833333333332</v>
      </c>
      <c r="L41" s="34">
        <v>0.007638888888888889</v>
      </c>
      <c r="M41" s="34">
        <v>0.013506944444444443</v>
      </c>
    </row>
    <row r="42" spans="1:13" ht="15" customHeight="1">
      <c r="A42" s="33">
        <v>281</v>
      </c>
      <c r="B42" s="33" t="str">
        <f>IF(A42="","",VLOOKUP(A42,Entrants!$B$4:$D$104,3))</f>
        <v>AD</v>
      </c>
      <c r="C42" s="33">
        <v>38</v>
      </c>
      <c r="D42" s="89" t="str">
        <f>IF(A42="","",VLOOKUP(A42,Entrants!$B$4:$D$104,2))</f>
        <v>Moffett, Tom</v>
      </c>
      <c r="E42" s="34">
        <v>0.022083333333333333</v>
      </c>
      <c r="F42" s="34">
        <f>IF(A42="","",VLOOKUP(A42,Entrants!$B$4:$M$104,12))</f>
        <v>0.010243055555555556</v>
      </c>
      <c r="G42" s="34">
        <f t="shared" si="0"/>
        <v>0.011840277777777778</v>
      </c>
      <c r="H42" s="7"/>
      <c r="I42" s="5">
        <v>38</v>
      </c>
      <c r="J42" s="36" t="s">
        <v>231</v>
      </c>
      <c r="K42" s="6">
        <v>0.02201388888888889</v>
      </c>
      <c r="L42" s="6">
        <v>0.008506944444444444</v>
      </c>
      <c r="M42" s="6">
        <v>0.013506944444444445</v>
      </c>
    </row>
    <row r="43" spans="1:13" ht="15" customHeight="1">
      <c r="A43" s="33">
        <v>227</v>
      </c>
      <c r="B43" s="33" t="str">
        <f>IF(A43="","",VLOOKUP(A43,Entrants!$B$4:$D$104,3))</f>
        <v>TT</v>
      </c>
      <c r="C43" s="33">
        <v>39</v>
      </c>
      <c r="D43" s="89" t="str">
        <f>IF(A43="","",VLOOKUP(A43,Entrants!$B$4:$D$104,2))</f>
        <v>Conner, Michelle</v>
      </c>
      <c r="E43" s="34">
        <v>0.022094907407407407</v>
      </c>
      <c r="F43" s="34">
        <f>IF(A43="","",VLOOKUP(A43,Entrants!$B$4:$M$104,12))</f>
        <v>0.008333333333333333</v>
      </c>
      <c r="G43" s="34">
        <f t="shared" si="0"/>
        <v>0.013761574074074074</v>
      </c>
      <c r="H43" s="7"/>
      <c r="I43" s="5">
        <v>39</v>
      </c>
      <c r="J43" s="32" t="s">
        <v>53</v>
      </c>
      <c r="K43" s="34">
        <v>0.021921296296296296</v>
      </c>
      <c r="L43" s="34">
        <v>0.008333333333333333</v>
      </c>
      <c r="M43" s="34">
        <v>0.013587962962962963</v>
      </c>
    </row>
    <row r="44" spans="1:13" ht="15" customHeight="1">
      <c r="A44" s="33">
        <v>213</v>
      </c>
      <c r="B44" s="33" t="str">
        <f>IF(A44="","",VLOOKUP(A44,Entrants!$B$4:$D$104,3))</f>
        <v>C25K</v>
      </c>
      <c r="C44" s="33">
        <v>40</v>
      </c>
      <c r="D44" s="89" t="str">
        <f>IF(A44="","",VLOOKUP(A44,Entrants!$B$4:$D$104,2))</f>
        <v>Boldon, Rose</v>
      </c>
      <c r="E44" s="34">
        <v>0.022094907407407407</v>
      </c>
      <c r="F44" s="34">
        <f>IF(A44="","",VLOOKUP(A44,Entrants!$B$4:$M$104,12))</f>
        <v>0.007118055555555555</v>
      </c>
      <c r="G44" s="34">
        <f t="shared" si="0"/>
        <v>0.014976851851851852</v>
      </c>
      <c r="H44" s="7"/>
      <c r="I44" s="5">
        <v>40</v>
      </c>
      <c r="J44" s="36" t="s">
        <v>443</v>
      </c>
      <c r="K44" s="6">
        <v>0.022094907407407407</v>
      </c>
      <c r="L44" s="6">
        <v>0.008333333333333333</v>
      </c>
      <c r="M44" s="6">
        <v>0.013761574074074074</v>
      </c>
    </row>
    <row r="45" spans="1:13" ht="15" customHeight="1">
      <c r="A45" s="33">
        <v>208</v>
      </c>
      <c r="B45" s="33" t="str">
        <f>IF(A45="","",VLOOKUP(A45,Entrants!$B$4:$D$104,3))</f>
        <v>RR</v>
      </c>
      <c r="C45" s="33">
        <v>41</v>
      </c>
      <c r="D45" s="89" t="str">
        <f>IF(A45="","",VLOOKUP(A45,Entrants!$B$4:$D$104,2))</f>
        <v>Baxter, Ian</v>
      </c>
      <c r="E45" s="34">
        <v>0.02210648148148148</v>
      </c>
      <c r="F45" s="34">
        <f>IF(A45="","",VLOOKUP(A45,Entrants!$B$4:$M$104,12))</f>
        <v>0.01076388888888889</v>
      </c>
      <c r="G45" s="34">
        <f t="shared" si="0"/>
        <v>0.01134259259259259</v>
      </c>
      <c r="H45" s="7"/>
      <c r="I45" s="5">
        <v>41</v>
      </c>
      <c r="J45" s="32" t="s">
        <v>42</v>
      </c>
      <c r="K45" s="34">
        <v>0.021886574074074072</v>
      </c>
      <c r="L45" s="34">
        <v>0.007986111111111112</v>
      </c>
      <c r="M45" s="34">
        <v>0.01390046296296296</v>
      </c>
    </row>
    <row r="46" spans="1:13" ht="15" customHeight="1">
      <c r="A46" s="33">
        <v>234</v>
      </c>
      <c r="B46" s="33" t="str">
        <f>IF(A46="","",VLOOKUP(A46,Entrants!$B$4:$D$104,3))</f>
        <v>BB</v>
      </c>
      <c r="C46" s="33">
        <v>42</v>
      </c>
      <c r="D46" s="89" t="str">
        <f>IF(A46="","",VLOOKUP(A46,Entrants!$B$4:$D$104,2))</f>
        <v>Dungworth, Joseph</v>
      </c>
      <c r="E46" s="6">
        <v>0.022118055555555557</v>
      </c>
      <c r="F46" s="34">
        <f>IF(A46="","",VLOOKUP(A46,Entrants!$B$4:$M$104,12))</f>
        <v>0.011111111111111112</v>
      </c>
      <c r="G46" s="34">
        <f t="shared" si="0"/>
        <v>0.011006944444444446</v>
      </c>
      <c r="H46" s="7"/>
      <c r="I46" s="5">
        <v>42</v>
      </c>
      <c r="J46" s="32" t="s">
        <v>100</v>
      </c>
      <c r="K46" s="34">
        <v>0.02172453703703704</v>
      </c>
      <c r="L46" s="34">
        <v>0.007638888888888889</v>
      </c>
      <c r="M46" s="34">
        <v>0.01408564814814815</v>
      </c>
    </row>
    <row r="47" spans="1:13" ht="15" customHeight="1">
      <c r="A47" s="33">
        <v>248</v>
      </c>
      <c r="B47" s="33" t="str">
        <f>IF(A47="","",VLOOKUP(A47,Entrants!$B$4:$D$104,3))</f>
        <v>BB</v>
      </c>
      <c r="C47" s="33">
        <v>43</v>
      </c>
      <c r="D47" s="89" t="str">
        <f>IF(A47="","",VLOOKUP(A47,Entrants!$B$4:$D$104,2))</f>
        <v>Freeman, Lindsay</v>
      </c>
      <c r="E47" s="6">
        <v>0.022118055555555557</v>
      </c>
      <c r="F47" s="34">
        <f>IF(A47="","",VLOOKUP(A47,Entrants!$B$4:$M$104,12))</f>
        <v>0.008680555555555556</v>
      </c>
      <c r="G47" s="34">
        <f t="shared" si="0"/>
        <v>0.013437500000000002</v>
      </c>
      <c r="H47" s="7"/>
      <c r="I47" s="5">
        <v>43</v>
      </c>
      <c r="J47" s="32" t="s">
        <v>62</v>
      </c>
      <c r="K47" s="34">
        <v>0.02246527777777778</v>
      </c>
      <c r="L47" s="34">
        <v>0.008333333333333333</v>
      </c>
      <c r="M47" s="34">
        <v>0.014131944444444445</v>
      </c>
    </row>
    <row r="48" spans="1:13" ht="15" customHeight="1">
      <c r="A48" s="33">
        <v>253</v>
      </c>
      <c r="B48" s="33" t="str">
        <f>IF(A48="","",VLOOKUP(A48,Entrants!$B$4:$D$104,3))</f>
        <v>RR</v>
      </c>
      <c r="C48" s="33">
        <v>44</v>
      </c>
      <c r="D48" s="89" t="str">
        <f>IF(A48="","",VLOOKUP(A48,Entrants!$B$4:$D$104,2))</f>
        <v>Gillespie, Steve</v>
      </c>
      <c r="E48" s="34">
        <v>0.022141203703703705</v>
      </c>
      <c r="F48" s="34">
        <f>IF(A48="","",VLOOKUP(A48,Entrants!$B$4:$M$104,12))</f>
        <v>0.010243055555555556</v>
      </c>
      <c r="G48" s="34">
        <f t="shared" si="0"/>
        <v>0.011898148148148149</v>
      </c>
      <c r="H48" s="7"/>
      <c r="I48" s="5">
        <v>44</v>
      </c>
      <c r="J48" s="7" t="s">
        <v>160</v>
      </c>
      <c r="K48" s="6">
        <v>0.02225694444444444</v>
      </c>
      <c r="L48" s="6">
        <v>0.007986111111111112</v>
      </c>
      <c r="M48" s="6">
        <v>0.014270833333333328</v>
      </c>
    </row>
    <row r="49" spans="1:13" ht="15" customHeight="1">
      <c r="A49" s="33">
        <v>221</v>
      </c>
      <c r="B49" s="33" t="str">
        <f>IF(A49="","",VLOOKUP(A49,Entrants!$B$4:$D$104,3))</f>
        <v>AA</v>
      </c>
      <c r="C49" s="33">
        <v>45</v>
      </c>
      <c r="D49" s="89" t="str">
        <f>IF(A49="","",VLOOKUP(A49,Entrants!$B$4:$D$104,2))</f>
        <v>Browning, Sue</v>
      </c>
      <c r="E49" s="34">
        <v>0.022164351851851852</v>
      </c>
      <c r="F49" s="34">
        <f>IF(A49="","",VLOOKUP(A49,Entrants!$B$4:$M$104,12))</f>
        <v>0.009027777777777779</v>
      </c>
      <c r="G49" s="34">
        <f t="shared" si="0"/>
        <v>0.013136574074074073</v>
      </c>
      <c r="H49" s="7"/>
      <c r="I49" s="5">
        <v>45</v>
      </c>
      <c r="J49" s="32" t="s">
        <v>203</v>
      </c>
      <c r="K49" s="34">
        <v>0.021979166666666664</v>
      </c>
      <c r="L49" s="34">
        <v>0.007638888888888889</v>
      </c>
      <c r="M49" s="34">
        <v>0.014340277777777775</v>
      </c>
    </row>
    <row r="50" spans="1:13" ht="15" customHeight="1">
      <c r="A50" s="33">
        <v>316</v>
      </c>
      <c r="B50" s="33">
        <v>0</v>
      </c>
      <c r="C50" s="33">
        <v>46</v>
      </c>
      <c r="D50" s="89" t="s">
        <v>427</v>
      </c>
      <c r="E50" s="34">
        <v>0.02217592592592593</v>
      </c>
      <c r="F50" s="34">
        <v>0.010243055555555556</v>
      </c>
      <c r="G50" s="34">
        <f t="shared" si="0"/>
        <v>0.011932870370370373</v>
      </c>
      <c r="H50" s="7"/>
      <c r="I50" s="5">
        <v>46</v>
      </c>
      <c r="J50" s="32" t="s">
        <v>36</v>
      </c>
      <c r="K50" s="34">
        <v>0.022060185185185183</v>
      </c>
      <c r="L50" s="34">
        <v>0.007638888888888889</v>
      </c>
      <c r="M50" s="34">
        <v>0.014421296296296293</v>
      </c>
    </row>
    <row r="51" spans="1:13" ht="15" customHeight="1">
      <c r="A51" s="33">
        <v>284</v>
      </c>
      <c r="B51" s="33" t="str">
        <f>IF(A51="","",VLOOKUP(A51,Entrants!$B$4:$D$104,3))</f>
        <v>TT</v>
      </c>
      <c r="C51" s="33">
        <v>47</v>
      </c>
      <c r="D51" s="89" t="str">
        <f>IF(A51="","",VLOOKUP(A51,Entrants!$B$4:$D$104,2))</f>
        <v>Nicholson, Tracy</v>
      </c>
      <c r="E51" s="34">
        <v>0.0221875</v>
      </c>
      <c r="F51" s="34">
        <f>IF(A51="","",VLOOKUP(A51,Entrants!$B$4:$M$104,12))</f>
        <v>0.002777777777777778</v>
      </c>
      <c r="G51" s="34">
        <f t="shared" si="0"/>
        <v>0.01940972222222222</v>
      </c>
      <c r="H51" s="7"/>
      <c r="I51" s="5">
        <v>47</v>
      </c>
      <c r="J51" s="32" t="s">
        <v>199</v>
      </c>
      <c r="K51" s="34">
        <v>0.021782407407407407</v>
      </c>
      <c r="L51" s="34">
        <v>0.007291666666666666</v>
      </c>
      <c r="M51" s="34">
        <v>0.014490740740740742</v>
      </c>
    </row>
    <row r="52" spans="1:13" ht="15" customHeight="1">
      <c r="A52" s="33">
        <v>204</v>
      </c>
      <c r="B52" s="33" t="str">
        <f>IF(A52="","",VLOOKUP(A52,Entrants!$B$4:$D$104,3))</f>
        <v>AD</v>
      </c>
      <c r="C52" s="33">
        <v>48</v>
      </c>
      <c r="D52" s="89" t="str">
        <f>IF(A52="","",VLOOKUP(A52,Entrants!$B$4:$D$104,2))</f>
        <v>Barrass, Heather</v>
      </c>
      <c r="E52" s="34">
        <v>0.022233796296296297</v>
      </c>
      <c r="F52" s="34">
        <f>IF(A52="","",VLOOKUP(A52,Entrants!$B$4:$M$104,12))</f>
        <v>0.00920138888888889</v>
      </c>
      <c r="G52" s="34">
        <f t="shared" si="0"/>
        <v>0.013032407407407407</v>
      </c>
      <c r="I52" s="5">
        <v>48</v>
      </c>
      <c r="J52" s="36" t="s">
        <v>184</v>
      </c>
      <c r="K52" s="6">
        <v>0.022372685185185186</v>
      </c>
      <c r="L52" s="6">
        <v>0.0078125</v>
      </c>
      <c r="M52" s="6">
        <v>0.014560185185185186</v>
      </c>
    </row>
    <row r="53" spans="1:13" ht="15" customHeight="1">
      <c r="A53" s="33">
        <v>241</v>
      </c>
      <c r="B53" s="33" t="str">
        <f>IF(A53="","",VLOOKUP(A53,Entrants!$B$4:$D$104,3))</f>
        <v>RD</v>
      </c>
      <c r="C53" s="33">
        <v>49</v>
      </c>
      <c r="D53" s="89" t="str">
        <f>IF(A53="","",VLOOKUP(A53,Entrants!$B$4:$D$104,2))</f>
        <v>Fiddaman, Josh</v>
      </c>
      <c r="E53" s="34">
        <v>0.02224537037037037</v>
      </c>
      <c r="F53" s="34">
        <f>IF(A53="","",VLOOKUP(A53,Entrants!$B$4:$M$104,12))</f>
        <v>0.013020833333333334</v>
      </c>
      <c r="G53" s="34">
        <f t="shared" si="0"/>
        <v>0.009224537037037036</v>
      </c>
      <c r="I53" s="5">
        <v>49</v>
      </c>
      <c r="J53" s="32" t="s">
        <v>181</v>
      </c>
      <c r="K53" s="34">
        <v>0.0215625</v>
      </c>
      <c r="L53" s="34">
        <v>0.006944444444444444</v>
      </c>
      <c r="M53" s="34">
        <v>0.014618055555555554</v>
      </c>
    </row>
    <row r="54" spans="1:13" ht="15" customHeight="1">
      <c r="A54" s="33">
        <v>264</v>
      </c>
      <c r="B54" s="33" t="str">
        <f>IF(A54="","",VLOOKUP(A54,Entrants!$B$4:$D$104,3))</f>
        <v>GOM</v>
      </c>
      <c r="C54" s="33">
        <v>50</v>
      </c>
      <c r="D54" s="89" t="str">
        <f>IF(A54="","",VLOOKUP(A54,Entrants!$B$4:$D$104,2))</f>
        <v>Kenny, Allan</v>
      </c>
      <c r="E54" s="34">
        <v>0.02225694444444444</v>
      </c>
      <c r="F54" s="34">
        <f>IF(A54="","",VLOOKUP(A54,Entrants!$B$4:$M$104,12))</f>
        <v>0.007986111111111112</v>
      </c>
      <c r="G54" s="34">
        <f t="shared" si="0"/>
        <v>0.014270833333333328</v>
      </c>
      <c r="I54" s="5">
        <v>50</v>
      </c>
      <c r="J54" s="32" t="s">
        <v>177</v>
      </c>
      <c r="K54" s="34">
        <v>0.02228009259259259</v>
      </c>
      <c r="L54" s="34">
        <v>0.007638888888888889</v>
      </c>
      <c r="M54" s="34">
        <v>0.014641203703703701</v>
      </c>
    </row>
    <row r="55" spans="1:13" ht="15" customHeight="1">
      <c r="A55" s="33">
        <v>295</v>
      </c>
      <c r="B55" s="33" t="str">
        <f>IF(A55="","",VLOOKUP(A55,Entrants!$B$4:$D$104,3))</f>
        <v>RD</v>
      </c>
      <c r="C55" s="33">
        <v>51</v>
      </c>
      <c r="D55" s="89" t="str">
        <f>IF(A55="","",VLOOKUP(A55,Entrants!$B$4:$D$104,2))</f>
        <v>Stamp, David</v>
      </c>
      <c r="E55" s="34">
        <v>0.02226851851851852</v>
      </c>
      <c r="F55" s="34">
        <f>IF(A55="","",VLOOKUP(A55,Entrants!$B$4:$M$104,12))</f>
        <v>0.010416666666666666</v>
      </c>
      <c r="G55" s="34">
        <f t="shared" si="0"/>
        <v>0.011851851851851855</v>
      </c>
      <c r="I55" s="5">
        <v>51</v>
      </c>
      <c r="J55" s="7" t="s">
        <v>222</v>
      </c>
      <c r="K55" s="6">
        <v>0.023206018518518515</v>
      </c>
      <c r="L55" s="6">
        <v>0.008506944444444444</v>
      </c>
      <c r="M55" s="6">
        <v>0.014699074074074071</v>
      </c>
    </row>
    <row r="56" spans="1:13" ht="15" customHeight="1">
      <c r="A56" s="33">
        <v>218</v>
      </c>
      <c r="B56" s="33" t="str">
        <f>IF(A56="","",VLOOKUP(A56,Entrants!$B$4:$D$104,3))</f>
        <v>TBC</v>
      </c>
      <c r="C56" s="33">
        <v>52</v>
      </c>
      <c r="D56" s="89" t="str">
        <f>IF(A56="","",VLOOKUP(A56,Entrants!$B$4:$D$104,2))</f>
        <v>Brown, Emily</v>
      </c>
      <c r="E56" s="34">
        <v>0.02228009259259259</v>
      </c>
      <c r="F56" s="34">
        <f>IF(A56="","",VLOOKUP(A56,Entrants!$B$4:$M$104,12))</f>
        <v>0.007638888888888889</v>
      </c>
      <c r="G56" s="34">
        <f t="shared" si="0"/>
        <v>0.014641203703703701</v>
      </c>
      <c r="I56" s="5">
        <v>52</v>
      </c>
      <c r="J56" s="36" t="s">
        <v>235</v>
      </c>
      <c r="K56" s="6">
        <v>0.021840277777777778</v>
      </c>
      <c r="L56" s="6">
        <v>0.007118055555555555</v>
      </c>
      <c r="M56" s="6">
        <v>0.014722222222222223</v>
      </c>
    </row>
    <row r="57" spans="1:13" ht="15" customHeight="1">
      <c r="A57" s="33">
        <v>246</v>
      </c>
      <c r="B57" s="33" t="str">
        <f>IF(A57="","",VLOOKUP(A57,Entrants!$B$4:$D$104,3))</f>
        <v>OS</v>
      </c>
      <c r="C57" s="33">
        <v>53</v>
      </c>
      <c r="D57" s="89" t="str">
        <f>IF(A57="","",VLOOKUP(A57,Entrants!$B$4:$D$104,2))</f>
        <v>Freeman, Kevin</v>
      </c>
      <c r="E57" s="34">
        <v>0.02228009259259259</v>
      </c>
      <c r="F57" s="34">
        <f>IF(A57="","",VLOOKUP(A57,Entrants!$B$4:$M$104,12))</f>
        <v>0.008854166666666666</v>
      </c>
      <c r="G57" s="34">
        <f t="shared" si="0"/>
        <v>0.013425925925925924</v>
      </c>
      <c r="I57" s="5">
        <v>53</v>
      </c>
      <c r="J57" s="32" t="s">
        <v>425</v>
      </c>
      <c r="K57" s="34">
        <v>0.021875000000000002</v>
      </c>
      <c r="L57" s="34">
        <v>0.007118055555555555</v>
      </c>
      <c r="M57" s="34">
        <v>0.014756944444444448</v>
      </c>
    </row>
    <row r="58" spans="1:13" ht="15" customHeight="1">
      <c r="A58" s="33">
        <v>296</v>
      </c>
      <c r="B58" s="33" t="str">
        <f>IF(A58="","",VLOOKUP(A58,Entrants!$B$4:$D$104,3))</f>
        <v>GAL</v>
      </c>
      <c r="C58" s="33">
        <v>54</v>
      </c>
      <c r="D58" s="89" t="str">
        <f>IF(A58="","",VLOOKUP(A58,Entrants!$B$4:$D$104,2))</f>
        <v>Stobbart, Joanne</v>
      </c>
      <c r="E58" s="34">
        <v>0.022291666666666668</v>
      </c>
      <c r="F58" s="34">
        <f>IF(A58="","",VLOOKUP(A58,Entrants!$B$4:$M$104,12))</f>
        <v>0.005729166666666667</v>
      </c>
      <c r="G58" s="34">
        <f t="shared" si="0"/>
        <v>0.0165625</v>
      </c>
      <c r="I58" s="5">
        <v>54</v>
      </c>
      <c r="J58" s="7" t="s">
        <v>52</v>
      </c>
      <c r="K58" s="6">
        <v>0.023483796296296298</v>
      </c>
      <c r="L58" s="6">
        <v>0.008680555555555556</v>
      </c>
      <c r="M58" s="6">
        <v>0.014803240740740742</v>
      </c>
    </row>
    <row r="59" spans="1:13" ht="15" customHeight="1">
      <c r="A59" s="33">
        <v>298</v>
      </c>
      <c r="B59" s="33" t="str">
        <f>IF(A59="","",VLOOKUP(A59,Entrants!$B$4:$D$104,3))</f>
        <v>HT</v>
      </c>
      <c r="C59" s="33">
        <v>55</v>
      </c>
      <c r="D59" s="89" t="str">
        <f>IF(A59="","",VLOOKUP(A59,Entrants!$B$4:$D$104,2))</f>
        <v>Thompson, Jill</v>
      </c>
      <c r="E59" s="34">
        <v>0.022314814814814815</v>
      </c>
      <c r="F59" s="34">
        <f>IF(A59="","",VLOOKUP(A59,Entrants!$B$4:$M$104,12))</f>
        <v>0.005902777777777778</v>
      </c>
      <c r="G59" s="34">
        <f t="shared" si="0"/>
        <v>0.016412037037037037</v>
      </c>
      <c r="I59" s="5">
        <v>55</v>
      </c>
      <c r="J59" s="32" t="s">
        <v>175</v>
      </c>
      <c r="K59" s="34">
        <v>0.022094907407407407</v>
      </c>
      <c r="L59" s="34">
        <v>0.007118055555555555</v>
      </c>
      <c r="M59" s="34">
        <v>0.014976851851851852</v>
      </c>
    </row>
    <row r="60" spans="1:13" ht="15">
      <c r="A60" s="33">
        <v>207</v>
      </c>
      <c r="B60" s="33" t="str">
        <f>IF(A60="","",VLOOKUP(A60,Entrants!$B$4:$D$104,3))</f>
        <v>CC</v>
      </c>
      <c r="C60" s="33">
        <v>56</v>
      </c>
      <c r="D60" s="89" t="str">
        <f>IF(A60="","",VLOOKUP(A60,Entrants!$B$4:$D$104,2))</f>
        <v>Battista, Philip</v>
      </c>
      <c r="E60" s="34">
        <v>0.022361111111111113</v>
      </c>
      <c r="F60" s="34">
        <f>IF(A60="","",VLOOKUP(A60,Entrants!$B$4:$M$104,12))</f>
        <v>0.01076388888888889</v>
      </c>
      <c r="G60" s="34">
        <f t="shared" si="0"/>
        <v>0.011597222222222222</v>
      </c>
      <c r="I60" s="5">
        <v>56</v>
      </c>
      <c r="J60" s="7" t="s">
        <v>213</v>
      </c>
      <c r="K60" s="6">
        <v>0.022881944444444444</v>
      </c>
      <c r="L60" s="6">
        <v>0.0078125</v>
      </c>
      <c r="M60" s="6">
        <v>0.015069444444444444</v>
      </c>
    </row>
    <row r="61" spans="1:13" ht="15">
      <c r="A61" s="33">
        <v>226</v>
      </c>
      <c r="B61" s="33" t="str">
        <f>IF(A61="","",VLOOKUP(A61,Entrants!$B$4:$D$104,3))</f>
        <v>DSS</v>
      </c>
      <c r="C61" s="33">
        <v>57</v>
      </c>
      <c r="D61" s="89" t="str">
        <f>IF(A61="","",VLOOKUP(A61,Entrants!$B$4:$D$104,2))</f>
        <v>Clelland, Yvonne</v>
      </c>
      <c r="E61" s="34">
        <v>0.022372685185185186</v>
      </c>
      <c r="F61" s="34">
        <f>IF(A61="","",VLOOKUP(A61,Entrants!$B$4:$M$104,12))</f>
        <v>0.0078125</v>
      </c>
      <c r="G61" s="34">
        <f t="shared" si="0"/>
        <v>0.014560185185185186</v>
      </c>
      <c r="I61" s="5">
        <v>57</v>
      </c>
      <c r="J61" s="32" t="s">
        <v>59</v>
      </c>
      <c r="K61" s="34">
        <v>0.022395833333333334</v>
      </c>
      <c r="L61" s="34">
        <v>0.007291666666666666</v>
      </c>
      <c r="M61" s="34">
        <v>0.015104166666666669</v>
      </c>
    </row>
    <row r="62" spans="1:13" ht="15">
      <c r="A62" s="33">
        <v>309</v>
      </c>
      <c r="B62" s="5" t="s">
        <v>146</v>
      </c>
      <c r="C62" s="33">
        <v>58</v>
      </c>
      <c r="D62" s="89" t="s">
        <v>59</v>
      </c>
      <c r="E62" s="34">
        <v>0.022395833333333334</v>
      </c>
      <c r="F62" s="34">
        <v>0.007291666666666666</v>
      </c>
      <c r="G62" s="34">
        <f t="shared" si="0"/>
        <v>0.015104166666666669</v>
      </c>
      <c r="I62" s="5">
        <v>58</v>
      </c>
      <c r="J62" s="36" t="s">
        <v>57</v>
      </c>
      <c r="K62" s="6">
        <v>0.022962962962962966</v>
      </c>
      <c r="L62" s="6">
        <v>0.0078125</v>
      </c>
      <c r="M62" s="6">
        <v>0.015150462962962966</v>
      </c>
    </row>
    <row r="63" spans="1:13" ht="15">
      <c r="A63" s="33">
        <v>262</v>
      </c>
      <c r="B63" s="33" t="str">
        <f>IF(A63="","",VLOOKUP(A63,Entrants!$B$4:$D$104,3))</f>
        <v>BB</v>
      </c>
      <c r="C63" s="33">
        <v>59</v>
      </c>
      <c r="D63" s="89" t="str">
        <f>IF(A63="","",VLOOKUP(A63,Entrants!$B$4:$D$104,2))</f>
        <v>Johnson, Brian</v>
      </c>
      <c r="E63" s="34">
        <v>0.02241898148148148</v>
      </c>
      <c r="F63" s="34">
        <f>IF(A63="","",VLOOKUP(A63,Entrants!$B$4:$M$104,12))</f>
        <v>0.010590277777777777</v>
      </c>
      <c r="G63" s="34">
        <f t="shared" si="0"/>
        <v>0.011828703703703704</v>
      </c>
      <c r="I63" s="5">
        <v>59</v>
      </c>
      <c r="J63" s="32" t="s">
        <v>436</v>
      </c>
      <c r="K63" s="34">
        <v>0.022037037037037036</v>
      </c>
      <c r="L63" s="34">
        <v>0.0067708333333333336</v>
      </c>
      <c r="M63" s="34">
        <v>0.015266203703703702</v>
      </c>
    </row>
    <row r="64" spans="1:13" ht="15">
      <c r="A64" s="33">
        <v>214</v>
      </c>
      <c r="B64" s="33" t="str">
        <f>IF(A64="","",VLOOKUP(A64,Entrants!$B$4:$D$104,3))</f>
        <v>AD</v>
      </c>
      <c r="C64" s="33">
        <v>60</v>
      </c>
      <c r="D64" s="89" t="str">
        <f>IF(A64="","",VLOOKUP(A64,Entrants!$B$4:$D$104,2))</f>
        <v>Brabazon, Anita</v>
      </c>
      <c r="E64" s="34">
        <v>0.02246527777777778</v>
      </c>
      <c r="F64" s="34">
        <f>IF(A64="","",VLOOKUP(A64,Entrants!$B$4:$M$104,12))</f>
        <v>0.008333333333333333</v>
      </c>
      <c r="G64" s="34">
        <f t="shared" si="0"/>
        <v>0.014131944444444445</v>
      </c>
      <c r="I64" s="5">
        <v>60</v>
      </c>
      <c r="J64" s="36" t="s">
        <v>438</v>
      </c>
      <c r="K64" s="6">
        <v>0.021678240740740738</v>
      </c>
      <c r="L64" s="6">
        <v>0.0062499999999999995</v>
      </c>
      <c r="M64" s="6">
        <v>0.015428240740740739</v>
      </c>
    </row>
    <row r="65" spans="1:13" ht="15">
      <c r="A65" s="33">
        <v>247</v>
      </c>
      <c r="B65" s="33" t="str">
        <f>IF(A65="","",VLOOKUP(A65,Entrants!$B$4:$D$104,3))</f>
        <v>HT</v>
      </c>
      <c r="C65" s="33">
        <v>61</v>
      </c>
      <c r="D65" s="89" t="str">
        <f>IF(A65="","",VLOOKUP(A65,Entrants!$B$4:$D$104,2))</f>
        <v>Freeman, Lewis</v>
      </c>
      <c r="E65" s="34">
        <v>0.022476851851851855</v>
      </c>
      <c r="F65" s="34">
        <f>IF(A65="","",VLOOKUP(A65,Entrants!$B$4:$M$104,12))</f>
        <v>0.010069444444444445</v>
      </c>
      <c r="G65" s="34">
        <f t="shared" si="0"/>
        <v>0.01240740740740741</v>
      </c>
      <c r="I65" s="5">
        <v>61</v>
      </c>
      <c r="J65" s="7" t="s">
        <v>41</v>
      </c>
      <c r="K65" s="6">
        <v>0.023009259259259257</v>
      </c>
      <c r="L65" s="6">
        <v>0.007118055555555555</v>
      </c>
      <c r="M65" s="6">
        <v>0.015891203703703703</v>
      </c>
    </row>
    <row r="66" spans="1:13" ht="15">
      <c r="A66" s="33">
        <v>289</v>
      </c>
      <c r="B66" s="33" t="str">
        <f>IF(A66="","",VLOOKUP(A66,Entrants!$B$4:$D$104,3))</f>
        <v>FC</v>
      </c>
      <c r="C66" s="33">
        <v>62</v>
      </c>
      <c r="D66" s="89" t="str">
        <f>IF(A66="","",VLOOKUP(A66,Entrants!$B$4:$D$104,2))</f>
        <v>Scott, Martin</v>
      </c>
      <c r="E66" s="34">
        <v>0.022523148148148143</v>
      </c>
      <c r="F66" s="34">
        <f>IF(A66="","",VLOOKUP(A66,Entrants!$B$4:$M$104,12))</f>
        <v>0.010416666666666666</v>
      </c>
      <c r="G66" s="34">
        <f t="shared" si="0"/>
        <v>0.012106481481481477</v>
      </c>
      <c r="I66" s="5">
        <v>62</v>
      </c>
      <c r="J66" s="36" t="s">
        <v>138</v>
      </c>
      <c r="K66" s="6">
        <v>0.023715277777777776</v>
      </c>
      <c r="L66" s="6">
        <v>0.0078125</v>
      </c>
      <c r="M66" s="6">
        <v>0.015902777777777776</v>
      </c>
    </row>
    <row r="67" spans="1:13" ht="15">
      <c r="A67" s="33">
        <v>291</v>
      </c>
      <c r="B67" s="33" t="str">
        <f>IF(A67="","",VLOOKUP(A67,Entrants!$B$4:$D$104,3))</f>
        <v>AA</v>
      </c>
      <c r="C67" s="33">
        <v>63</v>
      </c>
      <c r="D67" s="32" t="str">
        <f>IF(A67="","",VLOOKUP(A67,Entrants!$B$4:$D$104,2))</f>
        <v>Shaw, Billy</v>
      </c>
      <c r="E67" s="34">
        <v>0.022615740740740742</v>
      </c>
      <c r="F67" s="34">
        <f>IF(A67="","",VLOOKUP(A67,Entrants!$B$4:$M$104,12))</f>
        <v>0.010416666666666666</v>
      </c>
      <c r="G67" s="34">
        <f aca="true" t="shared" si="1" ref="G67:G79">IF(D67="","",E67-F67)</f>
        <v>0.012199074074074076</v>
      </c>
      <c r="I67" s="5">
        <v>63</v>
      </c>
      <c r="J67" s="7" t="s">
        <v>230</v>
      </c>
      <c r="K67" s="6">
        <v>0.022314814814814815</v>
      </c>
      <c r="L67" s="6">
        <v>0.005902777777777778</v>
      </c>
      <c r="M67" s="6">
        <v>0.016412037037037037</v>
      </c>
    </row>
    <row r="68" spans="1:13" ht="15">
      <c r="A68" s="33">
        <v>305</v>
      </c>
      <c r="B68" s="5" t="s">
        <v>145</v>
      </c>
      <c r="C68" s="33">
        <v>64</v>
      </c>
      <c r="D68" s="89" t="s">
        <v>88</v>
      </c>
      <c r="E68" s="34">
        <v>0.022662037037037036</v>
      </c>
      <c r="F68" s="34">
        <v>0.005208333333333333</v>
      </c>
      <c r="G68" s="34">
        <f t="shared" si="1"/>
        <v>0.017453703703703704</v>
      </c>
      <c r="I68" s="5">
        <v>64</v>
      </c>
      <c r="J68" s="32" t="s">
        <v>444</v>
      </c>
      <c r="K68" s="34">
        <v>0.021493055555555557</v>
      </c>
      <c r="L68" s="34">
        <v>0.0050347222222222225</v>
      </c>
      <c r="M68" s="34">
        <v>0.016458333333333335</v>
      </c>
    </row>
    <row r="69" spans="1:13" ht="15">
      <c r="A69" s="33">
        <v>222</v>
      </c>
      <c r="B69" s="33" t="str">
        <f>IF(A69="","",VLOOKUP(A69,Entrants!$B$4:$D$104,3))</f>
        <v>TBC</v>
      </c>
      <c r="C69" s="33">
        <v>65</v>
      </c>
      <c r="D69" s="32" t="str">
        <f>IF(A69="","",VLOOKUP(A69,Entrants!$B$4:$D$104,2))</f>
        <v>Browning, Will</v>
      </c>
      <c r="E69" s="34">
        <v>0.022777777777777775</v>
      </c>
      <c r="F69" s="34">
        <f>IF(A69="","",VLOOKUP(A69,Entrants!$B$4:$M$104,12))</f>
        <v>0.010937500000000001</v>
      </c>
      <c r="G69" s="34">
        <f t="shared" si="1"/>
        <v>0.011840277777777774</v>
      </c>
      <c r="I69" s="5">
        <v>65</v>
      </c>
      <c r="J69" s="32" t="s">
        <v>90</v>
      </c>
      <c r="K69" s="34">
        <v>0.022291666666666668</v>
      </c>
      <c r="L69" s="34">
        <v>0.005729166666666667</v>
      </c>
      <c r="M69" s="34">
        <v>0.0165625</v>
      </c>
    </row>
    <row r="70" spans="1:13" ht="15">
      <c r="A70" s="33">
        <v>331</v>
      </c>
      <c r="B70" s="33">
        <v>0</v>
      </c>
      <c r="C70" s="33">
        <v>66</v>
      </c>
      <c r="D70" s="89" t="s">
        <v>442</v>
      </c>
      <c r="E70" s="34">
        <v>0.022835648148148147</v>
      </c>
      <c r="F70" s="34">
        <v>0.011631944444444445</v>
      </c>
      <c r="G70" s="34">
        <f t="shared" si="1"/>
        <v>0.011203703703703702</v>
      </c>
      <c r="I70" s="5">
        <v>66</v>
      </c>
      <c r="J70" s="32" t="s">
        <v>215</v>
      </c>
      <c r="K70" s="34">
        <v>0.02199074074074074</v>
      </c>
      <c r="L70" s="34">
        <v>0.005208333333333333</v>
      </c>
      <c r="M70" s="34">
        <v>0.01678240740740741</v>
      </c>
    </row>
    <row r="71" spans="1:13" ht="15">
      <c r="A71" s="33">
        <v>265</v>
      </c>
      <c r="B71" s="33" t="str">
        <f>IF(A71="","",VLOOKUP(A71,Entrants!$B$4:$D$104,3))</f>
        <v>BB</v>
      </c>
      <c r="C71" s="33">
        <v>67</v>
      </c>
      <c r="D71" s="32" t="str">
        <f>IF(A71="","",VLOOKUP(A71,Entrants!$B$4:$D$104,2))</f>
        <v>King, Dave</v>
      </c>
      <c r="E71" s="34">
        <v>0.022881944444444444</v>
      </c>
      <c r="F71" s="34">
        <f>IF(A71="","",VLOOKUP(A71,Entrants!$B$4:$M$104,12))</f>
        <v>0.0078125</v>
      </c>
      <c r="G71" s="34">
        <f t="shared" si="1"/>
        <v>0.015069444444444444</v>
      </c>
      <c r="I71" s="5">
        <v>67</v>
      </c>
      <c r="J71" s="36" t="s">
        <v>218</v>
      </c>
      <c r="K71" s="6">
        <v>0.022083333333333333</v>
      </c>
      <c r="L71" s="6">
        <v>0.005208333333333333</v>
      </c>
      <c r="M71" s="6">
        <v>0.016875</v>
      </c>
    </row>
    <row r="72" spans="1:13" ht="15">
      <c r="A72" s="33">
        <v>238</v>
      </c>
      <c r="B72" s="33" t="str">
        <f>IF(A72="","",VLOOKUP(A72,Entrants!$B$4:$D$104,3))</f>
        <v>CM</v>
      </c>
      <c r="C72" s="33">
        <v>68</v>
      </c>
      <c r="D72" s="32" t="str">
        <f>IF(A72="","",VLOOKUP(A72,Entrants!$B$4:$D$104,2))</f>
        <v>Falkous, Lesley</v>
      </c>
      <c r="E72" s="34">
        <v>0.022962962962962966</v>
      </c>
      <c r="F72" s="34">
        <f>IF(A72="","",VLOOKUP(A72,Entrants!$B$4:$M$104,12))</f>
        <v>0.0078125</v>
      </c>
      <c r="G72" s="34">
        <f t="shared" si="1"/>
        <v>0.015150462962962966</v>
      </c>
      <c r="I72" s="5">
        <v>68</v>
      </c>
      <c r="J72" s="32" t="s">
        <v>220</v>
      </c>
      <c r="K72" s="34">
        <v>0.021666666666666667</v>
      </c>
      <c r="L72" s="34">
        <v>0.004513888888888889</v>
      </c>
      <c r="M72" s="34">
        <v>0.017152777777777777</v>
      </c>
    </row>
    <row r="73" spans="1:13" ht="15">
      <c r="A73" s="33">
        <v>263</v>
      </c>
      <c r="B73" s="33" t="str">
        <f>IF(A73="","",VLOOKUP(A73,Entrants!$B$4:$D$104,3))</f>
        <v>GAL</v>
      </c>
      <c r="C73" s="33">
        <v>69</v>
      </c>
      <c r="D73" s="32" t="str">
        <f>IF(A73="","",VLOOKUP(A73,Entrants!$B$4:$D$104,2))</f>
        <v>Johnson, Ewa</v>
      </c>
      <c r="E73" s="34">
        <v>0.023009259259259257</v>
      </c>
      <c r="F73" s="34">
        <f>IF(A73="","",VLOOKUP(A73,Entrants!$B$4:$M$104,12))</f>
        <v>0.007118055555555555</v>
      </c>
      <c r="G73" s="34">
        <f t="shared" si="1"/>
        <v>0.015891203703703703</v>
      </c>
      <c r="I73" s="5">
        <v>69</v>
      </c>
      <c r="J73" s="32" t="s">
        <v>49</v>
      </c>
      <c r="K73" s="34">
        <v>0.021967592592592594</v>
      </c>
      <c r="L73" s="34">
        <v>0.0046875</v>
      </c>
      <c r="M73" s="34">
        <v>0.017280092592592593</v>
      </c>
    </row>
    <row r="74" spans="1:13" ht="15">
      <c r="A74" s="33">
        <v>280</v>
      </c>
      <c r="B74" s="33" t="str">
        <f>IF(A74="","",VLOOKUP(A74,Entrants!$B$4:$D$104,3))</f>
        <v>TBC</v>
      </c>
      <c r="C74" s="33">
        <v>70</v>
      </c>
      <c r="D74" s="32" t="str">
        <f>IF(A74="","",VLOOKUP(A74,Entrants!$B$4:$D$104,2))</f>
        <v>McPhail, Anabelle</v>
      </c>
      <c r="E74" s="34">
        <v>0.023206018518518515</v>
      </c>
      <c r="F74" s="34">
        <f>IF(A74="","",VLOOKUP(A74,Entrants!$B$4:$M$104,12))</f>
        <v>0.008506944444444444</v>
      </c>
      <c r="G74" s="34">
        <f t="shared" si="1"/>
        <v>0.014699074074074071</v>
      </c>
      <c r="I74" s="5">
        <v>70</v>
      </c>
      <c r="J74" s="7" t="s">
        <v>88</v>
      </c>
      <c r="K74" s="6">
        <v>0.022662037037037036</v>
      </c>
      <c r="L74" s="6">
        <v>0.005208333333333333</v>
      </c>
      <c r="M74" s="6">
        <v>0.017453703703703704</v>
      </c>
    </row>
    <row r="75" spans="1:13" ht="15">
      <c r="A75" s="33">
        <v>209</v>
      </c>
      <c r="B75" s="33" t="str">
        <f>IF(A75="","",VLOOKUP(A75,Entrants!$B$4:$D$104,3))</f>
        <v>C25K</v>
      </c>
      <c r="C75" s="33">
        <v>71</v>
      </c>
      <c r="D75" s="32" t="str">
        <f>IF(A75="","",VLOOKUP(A75,Entrants!$B$4:$D$104,2))</f>
        <v>Beech, Jill</v>
      </c>
      <c r="E75" s="34">
        <v>0.023298611111111107</v>
      </c>
      <c r="F75" s="34">
        <f>IF(A75="","",VLOOKUP(A75,Entrants!$B$4:$M$104,12))</f>
        <v>0.004340277777777778</v>
      </c>
      <c r="G75" s="34">
        <f t="shared" si="1"/>
        <v>0.018958333333333327</v>
      </c>
      <c r="I75" s="5">
        <v>71</v>
      </c>
      <c r="J75" s="32" t="s">
        <v>234</v>
      </c>
      <c r="K75" s="34">
        <v>0.02136574074074074</v>
      </c>
      <c r="L75" s="34">
        <v>0.0031249999999999997</v>
      </c>
      <c r="M75" s="34">
        <v>0.01824074074074074</v>
      </c>
    </row>
    <row r="76" spans="1:13" ht="15">
      <c r="A76" s="33">
        <v>274</v>
      </c>
      <c r="B76" s="33" t="str">
        <f>IF(A76="","",VLOOKUP(A76,Entrants!$B$4:$D$104,3))</f>
        <v>GAL</v>
      </c>
      <c r="C76" s="33">
        <v>72</v>
      </c>
      <c r="D76" s="32" t="str">
        <f>IF(A76="","",VLOOKUP(A76,Entrants!$B$4:$D$104,2))</f>
        <v>Mason, Claire</v>
      </c>
      <c r="E76" s="34">
        <v>0.023483796296296298</v>
      </c>
      <c r="F76" s="34">
        <f>IF(A76="","",VLOOKUP(A76,Entrants!$B$4:$M$104,12))</f>
        <v>0.008680555555555556</v>
      </c>
      <c r="G76" s="34">
        <f t="shared" si="1"/>
        <v>0.014803240740740742</v>
      </c>
      <c r="I76" s="5">
        <v>72</v>
      </c>
      <c r="J76" s="36" t="s">
        <v>171</v>
      </c>
      <c r="K76" s="6">
        <v>0.023298611111111107</v>
      </c>
      <c r="L76" s="6">
        <v>0.004340277777777778</v>
      </c>
      <c r="M76" s="6">
        <v>0.018958333333333327</v>
      </c>
    </row>
    <row r="77" spans="1:13" ht="15">
      <c r="A77" s="33">
        <v>255</v>
      </c>
      <c r="B77" s="33" t="str">
        <f>IF(A77="","",VLOOKUP(A77,Entrants!$B$4:$D$104,3))</f>
        <v>CC</v>
      </c>
      <c r="C77" s="33">
        <v>73</v>
      </c>
      <c r="D77" s="32" t="str">
        <f>IF(A77="","",VLOOKUP(A77,Entrants!$B$4:$D$104,2))</f>
        <v>Gillie, Kathryn</v>
      </c>
      <c r="E77" s="34">
        <v>0.023715277777777776</v>
      </c>
      <c r="F77" s="34">
        <f>IF(A77="","",VLOOKUP(A77,Entrants!$B$4:$M$104,12))</f>
        <v>0.0078125</v>
      </c>
      <c r="G77" s="34">
        <f t="shared" si="1"/>
        <v>0.015902777777777776</v>
      </c>
      <c r="I77" s="5">
        <v>73</v>
      </c>
      <c r="J77" s="36" t="s">
        <v>224</v>
      </c>
      <c r="K77" s="6">
        <v>0.0221875</v>
      </c>
      <c r="L77" s="6">
        <v>0.002777777777777778</v>
      </c>
      <c r="M77" s="6">
        <v>0.01940972222222222</v>
      </c>
    </row>
    <row r="78" spans="1:13" ht="15">
      <c r="A78" s="33"/>
      <c r="B78" s="33">
        <f>IF(A78="","",VLOOKUP(A78,Entrants!$B$4:$D$104,3))</f>
      </c>
      <c r="C78" s="33"/>
      <c r="D78" s="32">
        <f>IF(A78="","",VLOOKUP(A78,Entrants!$B$4:$D$104,2))</f>
      </c>
      <c r="E78" s="35"/>
      <c r="F78" s="34">
        <f>IF(A78="","",VLOOKUP(A78,Entrants!$B$4:$M$104,12))</f>
      </c>
      <c r="G78" s="34">
        <f t="shared" si="1"/>
      </c>
      <c r="I78" s="5"/>
      <c r="J78" s="36" t="s">
        <v>14</v>
      </c>
      <c r="K78" s="6"/>
      <c r="L78" s="6" t="s">
        <v>14</v>
      </c>
      <c r="M78" s="6" t="s">
        <v>14</v>
      </c>
    </row>
    <row r="79" spans="1:13" ht="15">
      <c r="A79" s="33"/>
      <c r="B79" s="33">
        <f>IF(A79="","",VLOOKUP(A79,Entrants!$B$4:$D$104,3))</f>
      </c>
      <c r="C79" s="33"/>
      <c r="D79" s="32">
        <f>IF(A79="","",VLOOKUP(A79,Entrants!$B$4:$D$104,2))</f>
      </c>
      <c r="E79" s="35"/>
      <c r="F79" s="34">
        <f>IF(A79="","",VLOOKUP(A79,Entrants!$B$4:$M$104,12))</f>
      </c>
      <c r="G79" s="34">
        <f t="shared" si="1"/>
      </c>
      <c r="I79" s="5"/>
      <c r="J79" s="7" t="s">
        <v>14</v>
      </c>
      <c r="K79" s="6"/>
      <c r="L79" s="6" t="s">
        <v>14</v>
      </c>
      <c r="M79" s="6" t="s">
        <v>14</v>
      </c>
    </row>
    <row r="80" spans="2:12" ht="15">
      <c r="B80" s="33">
        <f>IF(A80="","",VLOOKUP(A80,Entrants!$B$4:$D$104,3))</f>
      </c>
      <c r="C80" s="33"/>
      <c r="D80" s="32">
        <f>IF(A80="","",VLOOKUP(A80,Entrants!$B$4:$D$104,2))</f>
      </c>
      <c r="F80" s="34">
        <f>IF(A80="","",VLOOKUP(A80,Entrants!$B$4:$M$104,12))</f>
      </c>
      <c r="I80" s="5"/>
    </row>
    <row r="81" spans="2:12" ht="15">
      <c r="B81" s="33">
        <f>IF(A81="","",VLOOKUP(A81,Entrants!$B$4:$D$104,3))</f>
      </c>
      <c r="C81" s="33"/>
      <c r="D81" s="32">
        <f>IF(A81="","",VLOOKUP(A81,Entrants!$B$4:$D$104,2))</f>
      </c>
      <c r="F81" s="34">
        <f>IF(A81="","",VLOOKUP(A81,Entrants!$B$4:$M$104,12))</f>
      </c>
      <c r="I81" s="5"/>
    </row>
    <row r="82" spans="2:12" ht="15">
      <c r="B82" s="33">
        <f>IF(A82="","",VLOOKUP(A82,Entrants!$B$4:$D$104,3))</f>
      </c>
      <c r="C82" s="33"/>
      <c r="D82" s="32">
        <f>IF(A82="","",VLOOKUP(A82,Entrants!$B$4:$D$104,2))</f>
      </c>
      <c r="F82" s="34">
        <f>IF(A82="","",VLOOKUP(A82,Entrants!$B$4:$M$104,12))</f>
      </c>
      <c r="I82" s="5"/>
    </row>
    <row r="83" spans="2:12" ht="15">
      <c r="B83" s="33">
        <f>IF(A83="","",VLOOKUP(A83,Entrants!$B$4:$D$104,3))</f>
      </c>
      <c r="C83" s="33"/>
      <c r="D83" s="32">
        <f>IF(A83="","",VLOOKUP(A83,Entrants!$B$4:$D$104,2))</f>
      </c>
      <c r="F83" s="34">
        <f>IF(A83="","",VLOOKUP(A83,Entrants!$B$4:$M$104,12))</f>
      </c>
      <c r="I83" s="5"/>
    </row>
    <row r="84" spans="2:12" ht="15">
      <c r="B84" s="33">
        <f>IF(A84="","",VLOOKUP(A84,Entrants!$B$4:$D$104,3))</f>
      </c>
      <c r="C84" s="33"/>
      <c r="D84" s="32">
        <f>IF(A84="","",VLOOKUP(A84,Entrants!$B$4:$D$104,2))</f>
      </c>
      <c r="F84" s="34">
        <f>IF(A84="","",VLOOKUP(A84,Entrants!$B$4:$M$104,12))</f>
      </c>
      <c r="I84" s="5"/>
    </row>
  </sheetData>
  <sheetProtection/>
  <mergeCells count="1">
    <mergeCell ref="J2:L2"/>
  </mergeCells>
  <printOptions/>
  <pageMargins left="0.5118110236220472" right="1.5748031496062993" top="0.3937007874015748" bottom="0.5511811023622047" header="0.3937007874015748" footer="0.5118110236220472"/>
  <pageSetup fitToHeight="1" fitToWidth="1" horizontalDpi="300" verticalDpi="300" orientation="portrait" paperSize="9" scale="3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134"/>
  <sheetViews>
    <sheetView zoomScale="83" zoomScaleNormal="83" zoomScalePageLayoutView="0" workbookViewId="0" topLeftCell="A81">
      <selection activeCell="N8" sqref="N8"/>
    </sheetView>
  </sheetViews>
  <sheetFormatPr defaultColWidth="9.140625" defaultRowHeight="12.75"/>
  <cols>
    <col min="1" max="1" width="7.140625" style="86" customWidth="1"/>
    <col min="2" max="2" width="6.00390625" style="86" hidden="1" customWidth="1"/>
    <col min="3" max="3" width="5.8515625" style="1" customWidth="1"/>
    <col min="4" max="4" width="22.57421875" style="8" customWidth="1"/>
    <col min="5" max="5" width="5.7109375" style="1" customWidth="1"/>
    <col min="6" max="6" width="5.8515625" style="1" customWidth="1"/>
    <col min="7" max="7" width="6.00390625" style="9" customWidth="1"/>
    <col min="8" max="8" width="6.140625" style="9" customWidth="1"/>
    <col min="9" max="9" width="6.00390625" style="9" customWidth="1"/>
    <col min="10" max="10" width="6.140625" style="9" customWidth="1"/>
    <col min="11" max="11" width="6.00390625" style="9" customWidth="1"/>
    <col min="12" max="12" width="6.140625" style="9" customWidth="1"/>
    <col min="13" max="13" width="6.00390625" style="9" customWidth="1"/>
    <col min="14" max="14" width="6.140625" style="9" customWidth="1"/>
    <col min="15" max="15" width="6.00390625" style="9" customWidth="1"/>
    <col min="16" max="16" width="6.140625" style="9" customWidth="1"/>
    <col min="17" max="17" width="8.421875" style="1" customWidth="1"/>
    <col min="19" max="19" width="21.57421875" style="0" customWidth="1"/>
    <col min="20" max="20" width="0.85546875" style="2" customWidth="1"/>
    <col min="21" max="21" width="7.140625" style="0" customWidth="1"/>
    <col min="22" max="22" width="10.8515625" style="0" customWidth="1"/>
    <col min="23" max="23" width="9.28125" style="0" customWidth="1"/>
    <col min="24" max="24" width="9.8515625" style="0" customWidth="1"/>
    <col min="25" max="25" width="10.140625" style="0" customWidth="1"/>
    <col min="26" max="26" width="9.140625" style="0" customWidth="1"/>
    <col min="27" max="27" width="0.85546875" style="0" hidden="1" customWidth="1"/>
    <col min="30" max="30" width="0" style="0" hidden="1" customWidth="1"/>
  </cols>
  <sheetData>
    <row r="1" spans="7:17" ht="12.75" hidden="1">
      <c r="G1">
        <v>0</v>
      </c>
      <c r="H1"/>
      <c r="I1">
        <v>0</v>
      </c>
      <c r="J1"/>
      <c r="K1">
        <v>0</v>
      </c>
      <c r="L1"/>
      <c r="M1">
        <v>0</v>
      </c>
      <c r="N1"/>
      <c r="O1">
        <v>0</v>
      </c>
      <c r="P1"/>
      <c r="Q1" s="1">
        <v>0</v>
      </c>
    </row>
    <row r="2" spans="3:16" ht="19.5" customHeight="1">
      <c r="C2" s="131"/>
      <c r="G2"/>
      <c r="H2"/>
      <c r="I2"/>
      <c r="J2"/>
      <c r="K2"/>
      <c r="L2"/>
      <c r="M2"/>
      <c r="N2"/>
      <c r="O2"/>
      <c r="P2"/>
    </row>
    <row r="3" spans="3:22" ht="19.5" customHeight="1">
      <c r="C3" s="131"/>
      <c r="V3" s="2"/>
    </row>
    <row r="4" spans="1:17" ht="13.5" customHeight="1">
      <c r="A4" s="17" t="s">
        <v>137</v>
      </c>
      <c r="B4" s="17"/>
      <c r="C4" s="18" t="s">
        <v>15</v>
      </c>
      <c r="D4" s="109" t="s">
        <v>10</v>
      </c>
      <c r="E4" s="83" t="s">
        <v>136</v>
      </c>
      <c r="F4" s="18" t="s">
        <v>16</v>
      </c>
      <c r="G4" s="16" t="s">
        <v>17</v>
      </c>
      <c r="H4" s="16"/>
      <c r="I4" s="16" t="s">
        <v>18</v>
      </c>
      <c r="J4" s="16"/>
      <c r="K4" s="16" t="s">
        <v>19</v>
      </c>
      <c r="L4" s="16"/>
      <c r="M4" s="16" t="s">
        <v>20</v>
      </c>
      <c r="N4" s="16"/>
      <c r="O4" s="16" t="s">
        <v>21</v>
      </c>
      <c r="P4" s="16"/>
      <c r="Q4" s="42" t="s">
        <v>22</v>
      </c>
    </row>
    <row r="5" spans="1:17" ht="12.75" customHeight="1" hidden="1">
      <c r="A5"/>
      <c r="B5"/>
      <c r="C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2.75">
      <c r="A6" s="88">
        <v>1</v>
      </c>
      <c r="B6" s="88"/>
      <c r="C6" s="146">
        <f>IF(D6="","",SUM(G6,I6,K6,M6,O6))</f>
        <v>94</v>
      </c>
      <c r="D6" s="117" t="s">
        <v>181</v>
      </c>
      <c r="E6" s="107">
        <f>IF(($C6=""),"",(+SUM($G6+$I6+$K6+$M6+$O6-LARGE(($G6,$I6,$K6,$M6,$O6),1))))</f>
        <v>29</v>
      </c>
      <c r="F6" s="112">
        <v>224</v>
      </c>
      <c r="G6" s="11">
        <v>65</v>
      </c>
      <c r="H6" s="12">
        <v>0.017141203703703704</v>
      </c>
      <c r="I6" s="11">
        <v>10</v>
      </c>
      <c r="J6" s="12">
        <v>0.016273148148148144</v>
      </c>
      <c r="K6" s="11">
        <v>7</v>
      </c>
      <c r="L6" s="13">
        <v>0.01576388888888889</v>
      </c>
      <c r="M6" s="11">
        <v>7</v>
      </c>
      <c r="N6" s="165">
        <v>0.015231481481481478</v>
      </c>
      <c r="O6" s="11">
        <v>5</v>
      </c>
      <c r="P6" s="12">
        <v>0.014618055555555554</v>
      </c>
      <c r="Q6" s="179">
        <v>0.014618055555555554</v>
      </c>
    </row>
    <row r="7" spans="1:17" ht="12.75" customHeight="1">
      <c r="A7" s="88">
        <v>2</v>
      </c>
      <c r="B7" s="87"/>
      <c r="C7" s="146">
        <f>IF(D7="","",SUM(G7,I7,K7,M7,O7))</f>
        <v>116</v>
      </c>
      <c r="D7" s="164" t="s">
        <v>228</v>
      </c>
      <c r="E7" s="158">
        <f>IF(($C7=""),"",(+SUM($G7+$I7+$K7+$M7+$O7-LARGE(($G7,$I7,$K7,$M7,$O7),1))))</f>
        <v>58</v>
      </c>
      <c r="F7" s="147">
        <v>294</v>
      </c>
      <c r="G7" s="11">
        <v>13</v>
      </c>
      <c r="H7" s="12">
        <v>0.012094907407407408</v>
      </c>
      <c r="I7" s="11">
        <v>58</v>
      </c>
      <c r="J7" s="12">
        <v>0.01241898148148148</v>
      </c>
      <c r="K7" s="11">
        <v>24</v>
      </c>
      <c r="L7" s="13">
        <v>0.012175925925925925</v>
      </c>
      <c r="M7" s="11">
        <v>11</v>
      </c>
      <c r="N7" s="12">
        <v>0.011759259259259256</v>
      </c>
      <c r="O7" s="11">
        <v>10</v>
      </c>
      <c r="P7" s="12">
        <v>0.011284722222222225</v>
      </c>
      <c r="Q7" s="179">
        <v>0.011284722222222225</v>
      </c>
    </row>
    <row r="8" spans="1:27" ht="12.75">
      <c r="A8" s="88">
        <v>3</v>
      </c>
      <c r="B8" s="88"/>
      <c r="C8" s="106">
        <f>IF(D8="",C17,SUM(G8,I8,K8,M8,O8))</f>
        <v>101</v>
      </c>
      <c r="D8" s="117" t="s">
        <v>218</v>
      </c>
      <c r="E8" s="107">
        <f>IF(($C8=""),"",(+SUM($G8+$I8+$K8+$M8+$O8-LARGE(($G8,$I8,$K8,$M8,$O8),1))))</f>
        <v>64</v>
      </c>
      <c r="F8" s="112">
        <v>275</v>
      </c>
      <c r="G8" s="11">
        <v>23</v>
      </c>
      <c r="H8" s="12">
        <v>0.018819444444444448</v>
      </c>
      <c r="I8" s="11">
        <v>26</v>
      </c>
      <c r="J8" s="12">
        <v>0.018541666666666665</v>
      </c>
      <c r="K8" s="11">
        <v>12</v>
      </c>
      <c r="L8" s="13">
        <v>0.018206018518518514</v>
      </c>
      <c r="M8" s="11">
        <v>3</v>
      </c>
      <c r="N8" s="189">
        <v>0.017013888888888887</v>
      </c>
      <c r="O8" s="11">
        <v>37</v>
      </c>
      <c r="P8" s="12">
        <v>0.016875</v>
      </c>
      <c r="Q8" s="179">
        <v>0.016875</v>
      </c>
      <c r="T8" s="2">
        <f aca="true" t="shared" si="0" ref="T8:T39">MIN(H8,J8,L8,N8,P8)</f>
        <v>0.016875</v>
      </c>
      <c r="AA8" s="107">
        <f>IF(($C8=""),"",(+SUM($G8+$I8+$K8+$M8+$O8-LARGE(($G8,$I8,$K8,$M8,$O8),1))))</f>
        <v>64</v>
      </c>
    </row>
    <row r="9" spans="1:27" ht="12.75">
      <c r="A9" s="88">
        <f>1+A8</f>
        <v>4</v>
      </c>
      <c r="B9" s="88"/>
      <c r="C9" s="106">
        <f aca="true" t="shared" si="1" ref="C9:C40">IF(D9="","",SUM(G9,I9,K9,M9,O9))</f>
        <v>123</v>
      </c>
      <c r="D9" s="115" t="s">
        <v>224</v>
      </c>
      <c r="E9" s="107">
        <f>IF(($C9=""),"",(+SUM($G9+$I9+$K9+$M9+$O9-LARGE(($G9,$I9,$K9,$M9,$O9),1))))</f>
        <v>65</v>
      </c>
      <c r="F9" s="112">
        <v>284</v>
      </c>
      <c r="G9" s="11">
        <v>4</v>
      </c>
      <c r="H9" s="12">
        <v>0.020833333333333336</v>
      </c>
      <c r="I9" s="11">
        <v>4</v>
      </c>
      <c r="J9" s="13">
        <v>0.019618055555555555</v>
      </c>
      <c r="K9" s="11">
        <v>58</v>
      </c>
      <c r="L9" s="13">
        <v>0.020081018518518515</v>
      </c>
      <c r="M9" s="11">
        <v>10</v>
      </c>
      <c r="N9" s="12">
        <v>0.019374999999999996</v>
      </c>
      <c r="O9" s="11">
        <v>47</v>
      </c>
      <c r="P9" s="12">
        <v>0.01940972222222222</v>
      </c>
      <c r="Q9" s="180">
        <f aca="true" t="shared" si="2" ref="Q9:Q22">+T9</f>
        <v>0.019374999999999996</v>
      </c>
      <c r="T9" s="2">
        <f t="shared" si="0"/>
        <v>0.019374999999999996</v>
      </c>
      <c r="AA9" s="107">
        <f>IF(($C9=""),"",(+SUM($G9+$I9+$K9+$M9+$O9-LARGE(($G9,$I9,$K9,$M9,$O9),1))))</f>
        <v>65</v>
      </c>
    </row>
    <row r="10" spans="1:27" ht="12.75">
      <c r="A10" s="88">
        <f>1+A9</f>
        <v>5</v>
      </c>
      <c r="B10" s="88"/>
      <c r="C10" s="106">
        <f t="shared" si="1"/>
        <v>119</v>
      </c>
      <c r="D10" s="113" t="s">
        <v>156</v>
      </c>
      <c r="E10" s="107">
        <f>IF(($C10=""),"",(+SUM($G10+$I10+$K10+$M10+$O10-LARGE(($G10,$I10,$K10,$M10,$O10),1))))</f>
        <v>68</v>
      </c>
      <c r="F10" s="112">
        <v>295</v>
      </c>
      <c r="G10" s="11">
        <v>5</v>
      </c>
      <c r="H10" s="12">
        <v>0.012708333333333332</v>
      </c>
      <c r="I10" s="11">
        <v>12</v>
      </c>
      <c r="J10" s="12">
        <v>0.01221064814814815</v>
      </c>
      <c r="K10" s="11">
        <v>20</v>
      </c>
      <c r="L10" s="13">
        <v>0.01207175925925926</v>
      </c>
      <c r="M10" s="11">
        <v>31</v>
      </c>
      <c r="N10" s="12">
        <v>0.011898148148148149</v>
      </c>
      <c r="O10" s="11">
        <v>51</v>
      </c>
      <c r="P10" s="12">
        <v>0.011851851851851855</v>
      </c>
      <c r="Q10" s="21">
        <f t="shared" si="2"/>
        <v>0.011851851851851855</v>
      </c>
      <c r="T10" s="2">
        <f t="shared" si="0"/>
        <v>0.011851851851851855</v>
      </c>
      <c r="AA10" s="107">
        <f>IF(($C10=""),"",(+SUM($G10+$I10+$K10+$M10+$O10-LARGE(($G10,$I10,$K10,$M10,$O10),1))))</f>
        <v>68</v>
      </c>
    </row>
    <row r="11" spans="1:27" ht="12.75">
      <c r="A11" s="88">
        <v>6</v>
      </c>
      <c r="B11" s="88"/>
      <c r="C11" s="106">
        <f t="shared" si="1"/>
        <v>206</v>
      </c>
      <c r="D11" s="117" t="s">
        <v>234</v>
      </c>
      <c r="E11" s="107">
        <f>IF(($C11=""),"",(+SUM($G11+$I11+$K11+$M11+$O11-LARGE(($G11,$I11,$K11,$M11,$O11),1))))</f>
        <v>81</v>
      </c>
      <c r="F11" s="112">
        <v>308</v>
      </c>
      <c r="G11" s="11">
        <v>30</v>
      </c>
      <c r="H11" s="12">
        <v>0.020671296296296295</v>
      </c>
      <c r="I11" s="11">
        <v>47</v>
      </c>
      <c r="J11" s="12">
        <v>0.020752314814814814</v>
      </c>
      <c r="K11" s="11">
        <v>125</v>
      </c>
      <c r="L11" s="13"/>
      <c r="M11" s="11">
        <v>2</v>
      </c>
      <c r="N11" s="12">
        <v>0.019074074074074077</v>
      </c>
      <c r="O11" s="11">
        <v>2</v>
      </c>
      <c r="P11" s="12">
        <v>0.01824074074074074</v>
      </c>
      <c r="Q11" s="21">
        <f t="shared" si="2"/>
        <v>0.01824074074074074</v>
      </c>
      <c r="T11" s="2">
        <f t="shared" si="0"/>
        <v>0.01824074074074074</v>
      </c>
      <c r="AA11" s="107">
        <f>IF(($C11=""),"",(+SUM($G11+$I11+$K11+$M11+$O11-LARGE(($G11,$I11,$K11,$M11,$O11),1))))</f>
        <v>81</v>
      </c>
    </row>
    <row r="12" spans="1:27" ht="12.75">
      <c r="A12" s="88">
        <v>7</v>
      </c>
      <c r="B12" s="88"/>
      <c r="C12" s="106">
        <f t="shared" si="1"/>
        <v>129</v>
      </c>
      <c r="D12" s="117" t="s">
        <v>135</v>
      </c>
      <c r="E12" s="107">
        <f>IF(($C12=""),"",(+SUM($G12+$I12+$K12+$M12+$O12-LARGE(($G12,$I12,$K12,$M12,$O12),1))))</f>
        <v>89</v>
      </c>
      <c r="F12" s="112">
        <v>277</v>
      </c>
      <c r="G12" s="11">
        <v>19</v>
      </c>
      <c r="H12" s="12">
        <v>0.0121875</v>
      </c>
      <c r="I12" s="11">
        <v>30</v>
      </c>
      <c r="J12" s="12">
        <v>0.012372685185185184</v>
      </c>
      <c r="K12" s="11">
        <v>16</v>
      </c>
      <c r="L12" s="13">
        <v>0.0121875</v>
      </c>
      <c r="M12" s="11">
        <v>40</v>
      </c>
      <c r="N12" s="12">
        <v>0.012164351851851852</v>
      </c>
      <c r="O12" s="11">
        <v>24</v>
      </c>
      <c r="P12" s="12">
        <v>0.011863425925925925</v>
      </c>
      <c r="Q12" s="21">
        <f t="shared" si="2"/>
        <v>0.011863425925925925</v>
      </c>
      <c r="T12" s="2">
        <f t="shared" si="0"/>
        <v>0.011863425925925925</v>
      </c>
      <c r="AA12" s="107">
        <f>IF(($C12=""),"",(+SUM($G12+$I12+$K12+$M12+$O12-LARGE(($G12,$I12,$K12,$M12,$O12),1))))</f>
        <v>89</v>
      </c>
    </row>
    <row r="13" spans="1:27" ht="12.75">
      <c r="A13" s="88">
        <v>8</v>
      </c>
      <c r="B13" s="88"/>
      <c r="C13" s="106">
        <f t="shared" si="1"/>
        <v>218</v>
      </c>
      <c r="D13" s="112" t="s">
        <v>223</v>
      </c>
      <c r="E13" s="107">
        <f>IF(($C13=""),"",(+SUM($G13+$I13+$K13+$M13+$O13-LARGE(($G13,$I13,$K13,$M13,$O13),1))))</f>
        <v>93</v>
      </c>
      <c r="F13" s="112">
        <v>281</v>
      </c>
      <c r="G13" s="11">
        <v>125</v>
      </c>
      <c r="H13" s="12"/>
      <c r="I13" s="11">
        <v>15</v>
      </c>
      <c r="J13" s="12">
        <v>0.012291666666666668</v>
      </c>
      <c r="K13" s="11">
        <v>32</v>
      </c>
      <c r="L13" s="13">
        <v>0.012476851851851854</v>
      </c>
      <c r="M13" s="11">
        <v>8</v>
      </c>
      <c r="N13" s="12">
        <v>0.012048611111111114</v>
      </c>
      <c r="O13" s="11">
        <v>38</v>
      </c>
      <c r="P13" s="12">
        <v>0.011840277777777778</v>
      </c>
      <c r="Q13" s="21">
        <f t="shared" si="2"/>
        <v>0.011840277777777778</v>
      </c>
      <c r="T13" s="2">
        <f t="shared" si="0"/>
        <v>0.011840277777777778</v>
      </c>
      <c r="AA13" s="107">
        <f>IF(($C13=""),"",(+SUM($G13+$I13+$K13+$M13+$O13-LARGE(($G13,$I13,$K13,$M13,$O13),1))))</f>
        <v>93</v>
      </c>
    </row>
    <row r="14" spans="1:27" ht="12.75">
      <c r="A14" s="88">
        <v>9</v>
      </c>
      <c r="B14" s="88"/>
      <c r="C14" s="106">
        <f t="shared" si="1"/>
        <v>154</v>
      </c>
      <c r="D14" s="113" t="s">
        <v>45</v>
      </c>
      <c r="E14" s="107">
        <f>IF(($C14=""),"",(+SUM($G14+$I14+$K14+$M14+$O14-LARGE(($G14,$I14,$K14,$M14,$O14),1))))</f>
        <v>103</v>
      </c>
      <c r="F14" s="112">
        <v>292</v>
      </c>
      <c r="G14" s="11">
        <v>51</v>
      </c>
      <c r="H14" s="12">
        <v>0.012268518518518517</v>
      </c>
      <c r="I14" s="11">
        <v>19</v>
      </c>
      <c r="J14" s="12">
        <v>0.011828703703703704</v>
      </c>
      <c r="K14" s="11">
        <v>11</v>
      </c>
      <c r="L14" s="13">
        <v>0.011608796296296292</v>
      </c>
      <c r="M14" s="11">
        <v>38</v>
      </c>
      <c r="N14" s="12">
        <v>0.011631944444444446</v>
      </c>
      <c r="O14" s="11">
        <v>35</v>
      </c>
      <c r="P14" s="12">
        <v>0.011458333333333336</v>
      </c>
      <c r="Q14" s="21">
        <f t="shared" si="2"/>
        <v>0.011458333333333336</v>
      </c>
      <c r="T14" s="2">
        <f t="shared" si="0"/>
        <v>0.011458333333333336</v>
      </c>
      <c r="AA14" s="107">
        <f>IF(($C14=""),"",(+SUM($G14+$I14+$K14+$M14+$O14-LARGE(($G14,$I14,$K14,$M14,$O14),1))))</f>
        <v>103</v>
      </c>
    </row>
    <row r="15" spans="1:27" ht="12.75">
      <c r="A15" s="88">
        <v>9</v>
      </c>
      <c r="B15" s="88"/>
      <c r="C15" s="106">
        <f t="shared" si="1"/>
        <v>228</v>
      </c>
      <c r="D15" s="117" t="s">
        <v>235</v>
      </c>
      <c r="E15" s="107">
        <f>IF(($C15=""),"",(+SUM($G15+$I15+$K15+$M15+$O15-LARGE(($G15,$I15,$K15,$M15,$O15),1))))</f>
        <v>103</v>
      </c>
      <c r="F15" s="112">
        <v>310</v>
      </c>
      <c r="G15" s="11">
        <v>125</v>
      </c>
      <c r="H15" s="12"/>
      <c r="I15" s="11">
        <v>55</v>
      </c>
      <c r="J15" s="12">
        <v>0.015509259259259264</v>
      </c>
      <c r="K15" s="11">
        <v>14</v>
      </c>
      <c r="L15" s="13">
        <v>0.015277777777777779</v>
      </c>
      <c r="M15" s="11">
        <v>19</v>
      </c>
      <c r="N15" s="12">
        <v>0.015057870370370374</v>
      </c>
      <c r="O15" s="181">
        <v>15</v>
      </c>
      <c r="P15" s="184">
        <v>0.014722222222222222</v>
      </c>
      <c r="Q15" s="21">
        <f t="shared" si="2"/>
        <v>0.014722222222222222</v>
      </c>
      <c r="T15" s="2">
        <f t="shared" si="0"/>
        <v>0.014722222222222222</v>
      </c>
      <c r="AA15" s="107">
        <f>IF(($C15=""),"",(+SUM($G15+$I15+$K15+$M15+$O15-LARGE(($G15,$I15,$K15,$M15,$O15),1))))</f>
        <v>103</v>
      </c>
    </row>
    <row r="16" spans="1:27" ht="12.75">
      <c r="A16" s="88">
        <v>11</v>
      </c>
      <c r="B16" s="88"/>
      <c r="C16" s="106">
        <f t="shared" si="1"/>
        <v>154</v>
      </c>
      <c r="D16" s="113" t="s">
        <v>202</v>
      </c>
      <c r="E16" s="107">
        <f>IF(($C16=""),"",(+SUM($G16+$I16+$K16+$M16+$O16-LARGE(($G16,$I16,$K16,$M16,$O16),1))))</f>
        <v>111</v>
      </c>
      <c r="F16" s="112">
        <v>248</v>
      </c>
      <c r="G16" s="11">
        <v>1</v>
      </c>
      <c r="H16" s="12">
        <v>0.013703703703703704</v>
      </c>
      <c r="I16" s="11">
        <v>38</v>
      </c>
      <c r="J16" s="12">
        <v>0.01351851851851852</v>
      </c>
      <c r="K16" s="11">
        <v>42</v>
      </c>
      <c r="L16" s="13">
        <v>0.013877314814814815</v>
      </c>
      <c r="M16" s="11">
        <v>30</v>
      </c>
      <c r="N16" s="12">
        <v>0.013622685185185184</v>
      </c>
      <c r="O16" s="11">
        <v>43</v>
      </c>
      <c r="P16" s="12">
        <v>0.013437500000000002</v>
      </c>
      <c r="Q16" s="21">
        <f t="shared" si="2"/>
        <v>0.013437500000000002</v>
      </c>
      <c r="T16" s="2">
        <f t="shared" si="0"/>
        <v>0.013437500000000002</v>
      </c>
      <c r="AA16" s="107">
        <f>IF(($C16=""),"",(+SUM($G16+$I16+$K16+$M16+$O16-LARGE(($G16,$I16,$K16,$M16,$O16),1))))</f>
        <v>111</v>
      </c>
    </row>
    <row r="17" spans="1:27" ht="12.75">
      <c r="A17" s="88">
        <v>11</v>
      </c>
      <c r="B17" s="88"/>
      <c r="C17" s="106">
        <f t="shared" si="1"/>
        <v>170</v>
      </c>
      <c r="D17" s="113" t="s">
        <v>106</v>
      </c>
      <c r="E17" s="107">
        <f>IF(($C17=""),"",(+SUM($G17+$I17+$K17+$M17+$O17-LARGE(($G17,$I17,$K17,$M17,$O17),1))))</f>
        <v>111</v>
      </c>
      <c r="F17" s="112">
        <v>237</v>
      </c>
      <c r="G17" s="11">
        <v>20</v>
      </c>
      <c r="H17" s="12">
        <v>0.01306712962962963</v>
      </c>
      <c r="I17" s="11">
        <v>59</v>
      </c>
      <c r="J17" s="12">
        <v>0.013356481481481481</v>
      </c>
      <c r="K17" s="11">
        <v>36</v>
      </c>
      <c r="L17" s="13">
        <v>0.01342592592592593</v>
      </c>
      <c r="M17" s="11">
        <v>21</v>
      </c>
      <c r="N17" s="12">
        <v>0.013171296296296292</v>
      </c>
      <c r="O17" s="11">
        <v>34</v>
      </c>
      <c r="P17" s="12">
        <v>0.013020833333333334</v>
      </c>
      <c r="Q17" s="21">
        <f t="shared" si="2"/>
        <v>0.013020833333333334</v>
      </c>
      <c r="T17" s="2">
        <f t="shared" si="0"/>
        <v>0.013020833333333334</v>
      </c>
      <c r="AA17" s="107">
        <f>IF(($C17=""),"",(+SUM($G17+$I17+$K17+$M17+$O17-LARGE(($G17,$I17,$K17,$M17,$O17),1))))</f>
        <v>111</v>
      </c>
    </row>
    <row r="18" spans="1:27" ht="12.75">
      <c r="A18" s="88">
        <v>13</v>
      </c>
      <c r="B18" s="88"/>
      <c r="C18" s="106">
        <f t="shared" si="1"/>
        <v>240</v>
      </c>
      <c r="D18" s="113" t="s">
        <v>100</v>
      </c>
      <c r="E18" s="107">
        <f>IF(($C18=""),"",(+SUM($G18+$I18+$K18+$M18+$O18-LARGE(($G18,$I18,$K18,$M18,$O18),1))))</f>
        <v>115</v>
      </c>
      <c r="F18" s="112">
        <v>217</v>
      </c>
      <c r="G18" s="11">
        <v>125</v>
      </c>
      <c r="H18" s="12"/>
      <c r="I18" s="11">
        <v>7</v>
      </c>
      <c r="J18" s="12">
        <v>0.014467592592592591</v>
      </c>
      <c r="K18" s="11">
        <v>48</v>
      </c>
      <c r="L18" s="13">
        <v>0.014849537037037036</v>
      </c>
      <c r="M18" s="11">
        <v>49</v>
      </c>
      <c r="N18" s="12">
        <v>0.014710648148148143</v>
      </c>
      <c r="O18" s="11">
        <v>11</v>
      </c>
      <c r="P18" s="12">
        <v>0.01408564814814815</v>
      </c>
      <c r="Q18" s="21">
        <f t="shared" si="2"/>
        <v>0.01408564814814815</v>
      </c>
      <c r="T18" s="2">
        <f t="shared" si="0"/>
        <v>0.01408564814814815</v>
      </c>
      <c r="AA18" s="107">
        <f>IF(($C18=""),"",(+SUM($G18+$I18+$K18+$M18+$O18-LARGE(($G18,$I18,$K18,$M18,$O18),1))))</f>
        <v>115</v>
      </c>
    </row>
    <row r="19" spans="1:27" ht="12.75">
      <c r="A19" s="88">
        <v>14</v>
      </c>
      <c r="B19" s="88"/>
      <c r="C19" s="106">
        <f t="shared" si="1"/>
        <v>244</v>
      </c>
      <c r="D19" s="113" t="s">
        <v>98</v>
      </c>
      <c r="E19" s="107">
        <f>IF(($C19=""),"",(+SUM($G19+$I19+$K19+$M19+$O19-LARGE(($G19,$I19,$K19,$M19,$O19),1))))</f>
        <v>119</v>
      </c>
      <c r="F19" s="112">
        <v>202</v>
      </c>
      <c r="G19" s="11">
        <v>48</v>
      </c>
      <c r="H19" s="12">
        <v>0.012916666666666668</v>
      </c>
      <c r="I19" s="11">
        <v>29</v>
      </c>
      <c r="J19" s="12">
        <v>0.012685185185185183</v>
      </c>
      <c r="K19" s="11">
        <v>125</v>
      </c>
      <c r="L19" s="13"/>
      <c r="M19" s="11">
        <v>24</v>
      </c>
      <c r="N19" s="12">
        <v>0.012511574074074073</v>
      </c>
      <c r="O19" s="11">
        <v>18</v>
      </c>
      <c r="P19" s="12">
        <v>0.012141203703703703</v>
      </c>
      <c r="Q19" s="21">
        <f t="shared" si="2"/>
        <v>0.012141203703703703</v>
      </c>
      <c r="T19" s="2">
        <f t="shared" si="0"/>
        <v>0.012141203703703703</v>
      </c>
      <c r="AA19" s="107">
        <f>IF(($C19=""),"",(+SUM($G19+$I19+$K19+$M19+$O19-LARGE(($G19,$I19,$K19,$M19,$O19),1))))</f>
        <v>119</v>
      </c>
    </row>
    <row r="20" spans="1:27" ht="12.75">
      <c r="A20" s="88">
        <v>15</v>
      </c>
      <c r="B20" s="88"/>
      <c r="C20" s="106">
        <f t="shared" si="1"/>
        <v>179</v>
      </c>
      <c r="D20" s="117" t="s">
        <v>231</v>
      </c>
      <c r="E20" s="107">
        <f>IF(($C20=""),"",(+SUM($G20+$I20+$K20+$M20+$O20-LARGE(($G20,$I20,$K20,$M20,$O20),1))))</f>
        <v>120</v>
      </c>
      <c r="F20" s="112">
        <v>299</v>
      </c>
      <c r="G20" s="11">
        <v>59</v>
      </c>
      <c r="H20" s="12">
        <v>0.014583333333333332</v>
      </c>
      <c r="I20" s="11">
        <v>43</v>
      </c>
      <c r="J20" s="12">
        <v>0.014108796296296298</v>
      </c>
      <c r="K20" s="11">
        <v>9</v>
      </c>
      <c r="L20" s="13">
        <v>0.013819444444444441</v>
      </c>
      <c r="M20" s="11">
        <v>36</v>
      </c>
      <c r="N20" s="12">
        <v>0.013692129629629632</v>
      </c>
      <c r="O20" s="11">
        <v>32</v>
      </c>
      <c r="P20" s="12">
        <v>0.013506944444444445</v>
      </c>
      <c r="Q20" s="21">
        <f t="shared" si="2"/>
        <v>0.013506944444444445</v>
      </c>
      <c r="T20" s="2">
        <f t="shared" si="0"/>
        <v>0.013506944444444445</v>
      </c>
      <c r="AA20" s="107">
        <f>IF(($C20=""),"",(+SUM($G20+$I20+$K20+$M20+$O20-LARGE(($G20,$I20,$K20,$M20,$O20),1))))</f>
        <v>120</v>
      </c>
    </row>
    <row r="21" spans="1:27" ht="12.75">
      <c r="A21" s="88">
        <v>16</v>
      </c>
      <c r="B21" s="88"/>
      <c r="C21" s="106">
        <f t="shared" si="1"/>
        <v>251</v>
      </c>
      <c r="D21" s="117" t="s">
        <v>227</v>
      </c>
      <c r="E21" s="107">
        <f>IF(($C21=""),"",(+SUM($G21+$I21+$K21+$M21+$O21-LARGE(($G21,$I21,$K21,$M21,$O21),1))))</f>
        <v>126</v>
      </c>
      <c r="F21" s="112">
        <v>293</v>
      </c>
      <c r="G21" s="11">
        <v>41</v>
      </c>
      <c r="H21" s="12">
        <v>0.013831018518518519</v>
      </c>
      <c r="I21" s="11">
        <v>16</v>
      </c>
      <c r="J21" s="12">
        <v>0.013518518518518515</v>
      </c>
      <c r="K21" s="11">
        <v>65</v>
      </c>
      <c r="L21" s="13">
        <v>0.014594907407407404</v>
      </c>
      <c r="M21" s="11">
        <v>4</v>
      </c>
      <c r="N21" s="12">
        <v>0.0134375</v>
      </c>
      <c r="O21" s="11">
        <v>125</v>
      </c>
      <c r="P21" s="12"/>
      <c r="Q21" s="21">
        <f t="shared" si="2"/>
        <v>0.0134375</v>
      </c>
      <c r="T21" s="2">
        <f t="shared" si="0"/>
        <v>0.0134375</v>
      </c>
      <c r="AA21" s="107">
        <f>IF(($C21=""),"",(+SUM($G21+$I21+$K21+$M21+$O21-LARGE(($G21,$I21,$K21,$M21,$O21),1))))</f>
        <v>126</v>
      </c>
    </row>
    <row r="22" spans="1:27" ht="12.75">
      <c r="A22" s="88">
        <v>16</v>
      </c>
      <c r="B22" s="88"/>
      <c r="C22" s="106">
        <f t="shared" si="1"/>
        <v>184</v>
      </c>
      <c r="D22" s="117" t="s">
        <v>175</v>
      </c>
      <c r="E22" s="107">
        <f>IF(($C22=""),"",(+SUM($G22+$I22+$K22+$M22+$O22-LARGE(($G22,$I22,$K22,$M22,$O22),1))))</f>
        <v>126</v>
      </c>
      <c r="F22" s="112">
        <v>213</v>
      </c>
      <c r="G22" s="11">
        <v>24</v>
      </c>
      <c r="H22" s="12">
        <v>0.015173611111111113</v>
      </c>
      <c r="I22" s="11">
        <v>35</v>
      </c>
      <c r="J22" s="12">
        <v>0.01503472222222222</v>
      </c>
      <c r="K22" s="11">
        <v>27</v>
      </c>
      <c r="L22" s="13">
        <v>0.015000000000000003</v>
      </c>
      <c r="M22" s="11">
        <v>58</v>
      </c>
      <c r="N22" s="12">
        <v>0.015243055555555558</v>
      </c>
      <c r="O22" s="11">
        <v>40</v>
      </c>
      <c r="P22" s="12">
        <v>0.014976851851851852</v>
      </c>
      <c r="Q22" s="21">
        <f t="shared" si="2"/>
        <v>0.014976851851851852</v>
      </c>
      <c r="T22" s="2">
        <f t="shared" si="0"/>
        <v>0.014976851851851852</v>
      </c>
      <c r="AA22" s="107">
        <f>IF(($C22=""),"",(+SUM($G22+$I22+$K22+$M22+$O22-LARGE(($G22,$I22,$K22,$M22,$O22),1))))</f>
        <v>126</v>
      </c>
    </row>
    <row r="23" spans="1:27" ht="12.75">
      <c r="A23" s="88">
        <v>18</v>
      </c>
      <c r="B23" s="88"/>
      <c r="C23" s="106">
        <f t="shared" si="1"/>
        <v>201</v>
      </c>
      <c r="D23" s="117" t="s">
        <v>88</v>
      </c>
      <c r="E23" s="107">
        <f>IF(($C23=""),"",(+SUM($G23+$I23+$K23+$M23+$O23-LARGE(($G23,$I23,$K23,$M23,$O23),1))))</f>
        <v>127</v>
      </c>
      <c r="F23" s="112">
        <v>305</v>
      </c>
      <c r="G23" s="11">
        <v>3</v>
      </c>
      <c r="H23" s="12">
        <v>0.017824074074074076</v>
      </c>
      <c r="I23" s="11">
        <v>3</v>
      </c>
      <c r="J23" s="12">
        <v>0.016481481481481482</v>
      </c>
      <c r="K23" s="11">
        <v>57</v>
      </c>
      <c r="L23" s="13">
        <v>0.016944444444444446</v>
      </c>
      <c r="M23" s="11">
        <v>74</v>
      </c>
      <c r="N23" s="12">
        <v>0.018206018518518517</v>
      </c>
      <c r="O23" s="11">
        <v>64</v>
      </c>
      <c r="P23" s="12">
        <v>0.017453703703703704</v>
      </c>
      <c r="Q23" s="21">
        <v>0.016481481481481482</v>
      </c>
      <c r="T23" s="2">
        <f t="shared" si="0"/>
        <v>0.016481481481481482</v>
      </c>
      <c r="AA23" s="107">
        <f>IF(($C23=""),"",(+SUM($G23+$I23+$K23+$M23+$O23-LARGE(($G23,$I23,$K23,$M23,$O23),1))))</f>
        <v>127</v>
      </c>
    </row>
    <row r="24" spans="1:27" ht="12.75">
      <c r="A24" s="88">
        <v>18</v>
      </c>
      <c r="B24" s="88"/>
      <c r="C24" s="106">
        <f t="shared" si="1"/>
        <v>179</v>
      </c>
      <c r="D24" s="113" t="s">
        <v>425</v>
      </c>
      <c r="E24" s="107">
        <f>IF(($C24=""),"",(+SUM($G24+$I24+$K24+$M24+$O24-LARGE(($G24,$I24,$K24,$M24,$O24),1))))</f>
        <v>127</v>
      </c>
      <c r="F24" s="112">
        <v>206</v>
      </c>
      <c r="G24" s="11">
        <v>52</v>
      </c>
      <c r="H24" s="12">
        <v>0.015231481481481483</v>
      </c>
      <c r="I24" s="11">
        <v>28</v>
      </c>
      <c r="J24" s="12">
        <v>0.014918981481481481</v>
      </c>
      <c r="K24" s="11">
        <v>35</v>
      </c>
      <c r="L24" s="13">
        <v>0.01513888888888889</v>
      </c>
      <c r="M24" s="11">
        <v>44</v>
      </c>
      <c r="N24" s="12">
        <v>0.015150462962962966</v>
      </c>
      <c r="O24" s="11">
        <v>20</v>
      </c>
      <c r="P24" s="12">
        <v>0.014756944444444448</v>
      </c>
      <c r="Q24" s="21">
        <f aca="true" t="shared" si="3" ref="Q24:Q55">+T24</f>
        <v>0.014756944444444448</v>
      </c>
      <c r="T24" s="2">
        <f t="shared" si="0"/>
        <v>0.014756944444444448</v>
      </c>
      <c r="AA24" s="107">
        <f>IF(($C24=""),"",(+SUM($G24+$I24+$K24+$M24+$O24-LARGE(($G24,$I24,$K24,$M24,$O24),1))))</f>
        <v>127</v>
      </c>
    </row>
    <row r="25" spans="1:27" ht="12.75">
      <c r="A25" s="88">
        <v>20</v>
      </c>
      <c r="B25" s="88"/>
      <c r="C25" s="88">
        <f t="shared" si="1"/>
        <v>253</v>
      </c>
      <c r="D25" s="117" t="s">
        <v>427</v>
      </c>
      <c r="E25" s="107">
        <f>IF(($C25=""),"",(+SUM($G25+$I25+$K25+$M25+$O25-LARGE(($G25,$I25,$K25,$M25,$O25),1))))</f>
        <v>128</v>
      </c>
      <c r="F25" s="112">
        <v>316</v>
      </c>
      <c r="G25" s="181">
        <v>125</v>
      </c>
      <c r="H25" s="185"/>
      <c r="I25" s="181">
        <v>14</v>
      </c>
      <c r="J25" s="184">
        <v>0.012071759259259258</v>
      </c>
      <c r="K25" s="181">
        <v>40</v>
      </c>
      <c r="L25" s="184">
        <v>0.012291666666666666</v>
      </c>
      <c r="M25" s="181">
        <v>28</v>
      </c>
      <c r="N25" s="184">
        <v>0.012037037037037035</v>
      </c>
      <c r="O25" s="11">
        <v>46</v>
      </c>
      <c r="P25" s="12">
        <v>0.011932870370370373</v>
      </c>
      <c r="Q25" s="21">
        <f t="shared" si="3"/>
        <v>0.011932870370370373</v>
      </c>
      <c r="T25" s="2">
        <f t="shared" si="0"/>
        <v>0.011932870370370373</v>
      </c>
      <c r="AA25" s="107">
        <f>IF(($C25=""),"",(+SUM($G25+$I25+$K25+$M25+$O25-LARGE(($G25,$I25,$K25,$M25,$O25),1))))</f>
        <v>128</v>
      </c>
    </row>
    <row r="26" spans="1:27" ht="12.75">
      <c r="A26" s="88">
        <v>21</v>
      </c>
      <c r="B26" s="88"/>
      <c r="C26" s="106">
        <f t="shared" si="1"/>
        <v>257</v>
      </c>
      <c r="D26" s="113" t="s">
        <v>114</v>
      </c>
      <c r="E26" s="107">
        <f>IF(($C26=""),"",(+SUM($G26+$I26+$K26+$M26+$O26-LARGE(($G26,$I26,$K26,$M26,$O26),1))))</f>
        <v>132</v>
      </c>
      <c r="F26" s="112">
        <v>291</v>
      </c>
      <c r="G26" s="11">
        <v>125</v>
      </c>
      <c r="H26" s="12"/>
      <c r="I26" s="11">
        <v>25</v>
      </c>
      <c r="J26" s="12">
        <v>0.012268518518518519</v>
      </c>
      <c r="K26" s="11">
        <v>15</v>
      </c>
      <c r="L26" s="13">
        <v>0.011990740740740738</v>
      </c>
      <c r="M26" s="11">
        <v>29</v>
      </c>
      <c r="N26" s="12">
        <v>0.011875000000000002</v>
      </c>
      <c r="O26" s="11">
        <v>63</v>
      </c>
      <c r="P26" s="12">
        <v>0.012199074074074076</v>
      </c>
      <c r="Q26" s="21">
        <f t="shared" si="3"/>
        <v>0.011875000000000002</v>
      </c>
      <c r="T26" s="2">
        <f t="shared" si="0"/>
        <v>0.011875000000000002</v>
      </c>
      <c r="AA26" s="107">
        <f>IF(($C26=""),"",(+SUM($G26+$I26+$K26+$M26+$O26-LARGE(($G26,$I26,$K26,$M26,$O26),1))))</f>
        <v>132</v>
      </c>
    </row>
    <row r="27" spans="1:27" ht="12.75">
      <c r="A27" s="88">
        <v>22</v>
      </c>
      <c r="B27" s="88"/>
      <c r="C27" s="106">
        <f t="shared" si="1"/>
        <v>210</v>
      </c>
      <c r="D27" s="113" t="s">
        <v>90</v>
      </c>
      <c r="E27" s="107">
        <f>IF(($C27=""),"",(+SUM($G27+$I27+$K27+$M27+$O27-LARGE(($G27,$I27,$K27,$M27,$O27),1))))</f>
        <v>138</v>
      </c>
      <c r="F27" s="112">
        <v>296</v>
      </c>
      <c r="G27" s="11">
        <v>54</v>
      </c>
      <c r="H27" s="12">
        <v>0.017002314814814814</v>
      </c>
      <c r="I27" s="11">
        <v>11</v>
      </c>
      <c r="J27" s="12">
        <v>0.016331018518518516</v>
      </c>
      <c r="K27" s="11">
        <v>19</v>
      </c>
      <c r="L27" s="13">
        <v>0.01622685185185185</v>
      </c>
      <c r="M27" s="11">
        <v>72</v>
      </c>
      <c r="N27" s="12">
        <v>0.01702546296296296</v>
      </c>
      <c r="O27" s="11">
        <v>54</v>
      </c>
      <c r="P27" s="12">
        <v>0.0165625</v>
      </c>
      <c r="Q27" s="21">
        <f t="shared" si="3"/>
        <v>0.01622685185185185</v>
      </c>
      <c r="T27" s="2">
        <f t="shared" si="0"/>
        <v>0.01622685185185185</v>
      </c>
      <c r="AA27" s="107">
        <f>IF(($C27=""),"",(+SUM($G27+$I27+$K27+$M27+$O27-LARGE(($G27,$I27,$K27,$M27,$O27),1))))</f>
        <v>138</v>
      </c>
    </row>
    <row r="28" spans="1:27" ht="12.75">
      <c r="A28" s="88">
        <v>22</v>
      </c>
      <c r="B28" s="88"/>
      <c r="C28" s="106">
        <f t="shared" si="1"/>
        <v>192</v>
      </c>
      <c r="D28" s="113" t="s">
        <v>60</v>
      </c>
      <c r="E28" s="107">
        <f>IF(($C28=""),"",(+SUM($G28+$I28+$K28+$M28+$O28-LARGE(($G28,$I28,$K28,$M28,$O28),1))))</f>
        <v>138</v>
      </c>
      <c r="F28" s="112">
        <v>288</v>
      </c>
      <c r="G28" s="11">
        <v>33</v>
      </c>
      <c r="H28" s="12">
        <v>0.012916666666666668</v>
      </c>
      <c r="I28" s="11">
        <v>54</v>
      </c>
      <c r="J28" s="12">
        <v>0.013067129629629632</v>
      </c>
      <c r="K28" s="11">
        <v>41</v>
      </c>
      <c r="L28" s="13">
        <v>0.013344907407407408</v>
      </c>
      <c r="M28" s="11">
        <v>37</v>
      </c>
      <c r="N28" s="12">
        <v>0.01318287037037037</v>
      </c>
      <c r="O28" s="11">
        <v>27</v>
      </c>
      <c r="P28" s="12">
        <v>0.012916666666666668</v>
      </c>
      <c r="Q28" s="21">
        <f t="shared" si="3"/>
        <v>0.012916666666666668</v>
      </c>
      <c r="T28" s="2">
        <f t="shared" si="0"/>
        <v>0.012916666666666668</v>
      </c>
      <c r="AA28" s="107">
        <f>IF(($C28=""),"",(+SUM($G28+$I28+$K28+$M28+$O28-LARGE(($G28,$I28,$K28,$M28,$O28),1))))</f>
        <v>138</v>
      </c>
    </row>
    <row r="29" spans="1:27" ht="12.75">
      <c r="A29" s="88">
        <v>24</v>
      </c>
      <c r="B29" s="88"/>
      <c r="C29" s="106">
        <f t="shared" si="1"/>
        <v>266</v>
      </c>
      <c r="D29" s="113" t="s">
        <v>199</v>
      </c>
      <c r="E29" s="107">
        <f>IF(($C29=""),"",(+SUM($G29+$I29+$K29+$M29+$O29-LARGE(($G29,$I29,$K29,$M29,$O29),1))))</f>
        <v>141</v>
      </c>
      <c r="F29" s="112">
        <v>244</v>
      </c>
      <c r="G29" s="11">
        <v>64</v>
      </c>
      <c r="H29" s="12">
        <v>0.015231481481481481</v>
      </c>
      <c r="I29" s="11">
        <v>125</v>
      </c>
      <c r="J29" s="12"/>
      <c r="K29" s="11">
        <v>22</v>
      </c>
      <c r="L29" s="13">
        <v>0.014872685185185187</v>
      </c>
      <c r="M29" s="11">
        <v>41</v>
      </c>
      <c r="N29" s="12">
        <v>0.014953703703703705</v>
      </c>
      <c r="O29" s="11">
        <v>14</v>
      </c>
      <c r="P29" s="12">
        <v>0.014490740740740742</v>
      </c>
      <c r="Q29" s="21">
        <f t="shared" si="3"/>
        <v>0.014490740740740742</v>
      </c>
      <c r="T29" s="2">
        <f t="shared" si="0"/>
        <v>0.014490740740740742</v>
      </c>
      <c r="AA29" s="107">
        <f>IF(($C29=""),"",(+SUM($G29+$I29+$K29+$M29+$O29-LARGE(($G29,$I29,$K29,$M29,$O29),1))))</f>
        <v>141</v>
      </c>
    </row>
    <row r="30" spans="1:27" ht="12.75">
      <c r="A30" s="88">
        <v>24</v>
      </c>
      <c r="B30" s="88"/>
      <c r="C30" s="106">
        <f t="shared" si="1"/>
        <v>266</v>
      </c>
      <c r="D30" s="113" t="s">
        <v>58</v>
      </c>
      <c r="E30" s="107">
        <f>IF(($C30=""),"",(+SUM($G30+$I30+$K30+$M30+$O30-LARGE(($G30,$I30,$K30,$M30,$O30),1))))</f>
        <v>141</v>
      </c>
      <c r="F30" s="112">
        <v>257</v>
      </c>
      <c r="G30" s="11">
        <v>125</v>
      </c>
      <c r="H30" s="12"/>
      <c r="I30" s="11">
        <v>64</v>
      </c>
      <c r="J30" s="12">
        <v>0.0134375</v>
      </c>
      <c r="K30" s="11">
        <v>33</v>
      </c>
      <c r="L30" s="13">
        <v>0.013368055555555555</v>
      </c>
      <c r="M30" s="11">
        <v>32</v>
      </c>
      <c r="N30" s="12">
        <v>0.013298611111111108</v>
      </c>
      <c r="O30" s="11">
        <v>12</v>
      </c>
      <c r="P30" s="12">
        <v>0.012719907407407407</v>
      </c>
      <c r="Q30" s="21">
        <f t="shared" si="3"/>
        <v>0.012719907407407407</v>
      </c>
      <c r="T30" s="2">
        <f t="shared" si="0"/>
        <v>0.012719907407407407</v>
      </c>
      <c r="AA30" s="107">
        <f>IF(($C30=""),"",(+SUM($G30+$I30+$K30+$M30+$O30-LARGE(($G30,$I30,$K30,$M30,$O30),1))))</f>
        <v>141</v>
      </c>
    </row>
    <row r="31" spans="1:27" ht="12.75">
      <c r="A31" s="88">
        <v>26</v>
      </c>
      <c r="B31" s="88"/>
      <c r="C31" s="106">
        <f t="shared" si="1"/>
        <v>213</v>
      </c>
      <c r="D31" s="117" t="s">
        <v>213</v>
      </c>
      <c r="E31" s="107">
        <f>IF(($C31=""),"",(+SUM($G31+$I31+$K31+$M31+$O31-LARGE(($G31,$I31,$K31,$M31,$O31),1))))</f>
        <v>146</v>
      </c>
      <c r="F31" s="112">
        <v>265</v>
      </c>
      <c r="G31" s="11">
        <v>31</v>
      </c>
      <c r="H31" s="12">
        <v>0.014282407407407407</v>
      </c>
      <c r="I31" s="11">
        <v>39</v>
      </c>
      <c r="J31" s="12">
        <v>0.014224537037037037</v>
      </c>
      <c r="K31" s="11">
        <v>37</v>
      </c>
      <c r="L31" s="13">
        <v>0.014490740740740743</v>
      </c>
      <c r="M31" s="11">
        <v>39</v>
      </c>
      <c r="N31" s="12">
        <v>0.014409722222222223</v>
      </c>
      <c r="O31" s="11">
        <v>67</v>
      </c>
      <c r="P31" s="12">
        <v>0.015069444444444444</v>
      </c>
      <c r="Q31" s="21">
        <f t="shared" si="3"/>
        <v>0.014224537037037037</v>
      </c>
      <c r="T31" s="2">
        <f t="shared" si="0"/>
        <v>0.014224537037037037</v>
      </c>
      <c r="AA31" s="107">
        <f>IF(($C31=""),"",(+SUM($G31+$I31+$K31+$M31+$O31-LARGE(($G31,$I31,$K31,$M31,$O31),1))))</f>
        <v>146</v>
      </c>
    </row>
    <row r="32" spans="1:27" ht="12.75">
      <c r="A32" s="88">
        <v>26</v>
      </c>
      <c r="B32" s="88"/>
      <c r="C32" s="106">
        <f t="shared" si="1"/>
        <v>219</v>
      </c>
      <c r="D32" s="113" t="s">
        <v>138</v>
      </c>
      <c r="E32" s="107">
        <f>IF(($C32=""),"",(+SUM($G32+$I32+$K32+$M32+$O32-LARGE(($G32,$I32,$K32,$M32,$O32),1))))</f>
        <v>146</v>
      </c>
      <c r="F32" s="112">
        <v>255</v>
      </c>
      <c r="G32" s="11">
        <v>32</v>
      </c>
      <c r="H32" s="12">
        <v>0.014467592592592591</v>
      </c>
      <c r="I32" s="11">
        <v>66</v>
      </c>
      <c r="J32" s="12">
        <v>0.015081018518518521</v>
      </c>
      <c r="K32" s="11">
        <v>26</v>
      </c>
      <c r="L32" s="13">
        <v>0.014641203703703701</v>
      </c>
      <c r="M32" s="11">
        <v>22</v>
      </c>
      <c r="N32" s="12">
        <v>0.014398148148148146</v>
      </c>
      <c r="O32" s="11">
        <v>73</v>
      </c>
      <c r="P32" s="12">
        <v>0.015902777777777776</v>
      </c>
      <c r="Q32" s="21">
        <f t="shared" si="3"/>
        <v>0.014398148148148146</v>
      </c>
      <c r="T32" s="2">
        <f t="shared" si="0"/>
        <v>0.014398148148148146</v>
      </c>
      <c r="AA32" s="107">
        <f>IF(($C32=""),"",(+SUM($G32+$I32+$K32+$M32+$O32-LARGE(($G32,$I32,$K32,$M32,$O32),1))))</f>
        <v>146</v>
      </c>
    </row>
    <row r="33" spans="1:27" ht="12.75">
      <c r="A33" s="88">
        <v>26</v>
      </c>
      <c r="B33" s="88"/>
      <c r="C33" s="106">
        <f t="shared" si="1"/>
        <v>271</v>
      </c>
      <c r="D33" s="117" t="s">
        <v>107</v>
      </c>
      <c r="E33" s="107">
        <f>IF(($C33=""),"",(+SUM($G33+$I33+$K33+$M33+$O33-LARGE(($G33,$I33,$K33,$M33,$O33),1))))</f>
        <v>146</v>
      </c>
      <c r="F33" s="112">
        <v>306</v>
      </c>
      <c r="G33" s="11">
        <v>56</v>
      </c>
      <c r="H33" s="12">
        <v>0.012858796296296295</v>
      </c>
      <c r="I33" s="11">
        <v>24</v>
      </c>
      <c r="J33" s="12">
        <v>0.012418981481481484</v>
      </c>
      <c r="K33" s="11">
        <v>49</v>
      </c>
      <c r="L33" s="13">
        <v>0.012766203703703703</v>
      </c>
      <c r="M33" s="11">
        <v>125</v>
      </c>
      <c r="N33" s="12"/>
      <c r="O33" s="11">
        <v>17</v>
      </c>
      <c r="P33" s="12">
        <v>0.012129629629629626</v>
      </c>
      <c r="Q33" s="21">
        <f t="shared" si="3"/>
        <v>0.012129629629629626</v>
      </c>
      <c r="T33" s="2">
        <f t="shared" si="0"/>
        <v>0.012129629629629626</v>
      </c>
      <c r="AA33" s="107">
        <f>IF(($C33=""),"",(+SUM($G33+$I33+$K33+$M33+$O33-LARGE(($G33,$I33,$K33,$M33,$O33),1))))</f>
        <v>146</v>
      </c>
    </row>
    <row r="34" spans="1:27" ht="12.75">
      <c r="A34" s="88">
        <v>29</v>
      </c>
      <c r="B34" s="88"/>
      <c r="C34" s="106">
        <f t="shared" si="1"/>
        <v>276</v>
      </c>
      <c r="D34" s="117" t="s">
        <v>162</v>
      </c>
      <c r="E34" s="107">
        <f>IF(($C34=""),"",(+SUM($G34+$I34+$K34+$M34+$O34-LARGE(($G34,$I34,$K34,$M34,$O34),1))))</f>
        <v>151</v>
      </c>
      <c r="F34" s="112">
        <v>262</v>
      </c>
      <c r="G34" s="11">
        <v>71</v>
      </c>
      <c r="H34" s="12">
        <v>0.013530092592592595</v>
      </c>
      <c r="I34" s="11">
        <v>5</v>
      </c>
      <c r="J34" s="12">
        <v>0.012083333333333333</v>
      </c>
      <c r="K34" s="11">
        <v>125</v>
      </c>
      <c r="L34" s="13"/>
      <c r="M34" s="11">
        <v>16</v>
      </c>
      <c r="N34" s="12">
        <v>0.011712962962962961</v>
      </c>
      <c r="O34" s="11">
        <v>59</v>
      </c>
      <c r="P34" s="12">
        <v>0.011828703703703704</v>
      </c>
      <c r="Q34" s="21">
        <f t="shared" si="3"/>
        <v>0.011712962962962961</v>
      </c>
      <c r="T34" s="2">
        <f t="shared" si="0"/>
        <v>0.011712962962962961</v>
      </c>
      <c r="AA34" s="107">
        <f>IF(($C34=""),"",(+SUM($G34+$I34+$K34+$M34+$O34-LARGE(($G34,$I34,$K34,$M34,$O34),1))))</f>
        <v>151</v>
      </c>
    </row>
    <row r="35" spans="1:27" ht="12.75">
      <c r="A35" s="88">
        <v>30</v>
      </c>
      <c r="B35" s="88"/>
      <c r="C35" s="106">
        <f t="shared" si="1"/>
        <v>279</v>
      </c>
      <c r="D35" s="113" t="s">
        <v>49</v>
      </c>
      <c r="E35" s="107">
        <f>IF(($C35=""),"",(+SUM($G35+$I35+$K35+$M35+$O35-LARGE(($G35,$I35,$K35,$M35,$O35),1))))</f>
        <v>154</v>
      </c>
      <c r="F35" s="112">
        <v>283</v>
      </c>
      <c r="G35" s="11">
        <v>125</v>
      </c>
      <c r="H35" s="12"/>
      <c r="I35" s="11">
        <v>61</v>
      </c>
      <c r="J35" s="12">
        <v>0.017488425925925928</v>
      </c>
      <c r="K35" s="11">
        <v>31</v>
      </c>
      <c r="L35" s="13">
        <v>0.0175</v>
      </c>
      <c r="M35" s="11">
        <v>34</v>
      </c>
      <c r="N35" s="12">
        <v>0.017488425925925928</v>
      </c>
      <c r="O35" s="11">
        <v>28</v>
      </c>
      <c r="P35" s="12">
        <v>0.017280092592592593</v>
      </c>
      <c r="Q35" s="21">
        <f t="shared" si="3"/>
        <v>0.017280092592592593</v>
      </c>
      <c r="T35" s="2">
        <f t="shared" si="0"/>
        <v>0.017280092592592593</v>
      </c>
      <c r="AA35" s="107">
        <f>IF(($C35=""),"",(+SUM($G35+$I35+$K35+$M35+$O35-LARGE(($G35,$I35,$K35,$M35,$O35),1))))</f>
        <v>154</v>
      </c>
    </row>
    <row r="36" spans="1:27" ht="12.75">
      <c r="A36" s="88">
        <v>31</v>
      </c>
      <c r="B36" s="88"/>
      <c r="C36" s="106">
        <f t="shared" si="1"/>
        <v>224</v>
      </c>
      <c r="D36" s="113" t="s">
        <v>57</v>
      </c>
      <c r="E36" s="107">
        <f>IF(($C36=""),"",(+SUM($G36+$I36+$K36+$M36+$O36-LARGE(($G36,$I36,$K36,$M36,$O36),1))))</f>
        <v>156</v>
      </c>
      <c r="F36" s="112">
        <v>238</v>
      </c>
      <c r="G36" s="11">
        <v>36</v>
      </c>
      <c r="H36" s="12">
        <v>0.01453703703703704</v>
      </c>
      <c r="I36" s="11">
        <v>21</v>
      </c>
      <c r="J36" s="12">
        <v>0.014282407407407407</v>
      </c>
      <c r="K36" s="11">
        <v>51</v>
      </c>
      <c r="L36" s="13">
        <v>0.014722222222222222</v>
      </c>
      <c r="M36" s="11">
        <v>48</v>
      </c>
      <c r="N36" s="12">
        <v>0.014513888888888885</v>
      </c>
      <c r="O36" s="11">
        <v>68</v>
      </c>
      <c r="P36" s="12">
        <v>0.015150462962962966</v>
      </c>
      <c r="Q36" s="21">
        <f t="shared" si="3"/>
        <v>0.014282407407407407</v>
      </c>
      <c r="T36" s="2">
        <f t="shared" si="0"/>
        <v>0.014282407407407407</v>
      </c>
      <c r="AA36" s="107">
        <f>IF(($C36=""),"",(+SUM($G36+$I36+$K36+$M36+$O36-LARGE(($G36,$I36,$K36,$M36,$O36),1))))</f>
        <v>156</v>
      </c>
    </row>
    <row r="37" spans="1:27" ht="12.75">
      <c r="A37" s="88">
        <v>31</v>
      </c>
      <c r="B37" s="88"/>
      <c r="C37" s="106">
        <f t="shared" si="1"/>
        <v>281</v>
      </c>
      <c r="D37" s="117" t="s">
        <v>127</v>
      </c>
      <c r="E37" s="107">
        <f>IF(($C37=""),"",(+SUM($G37+$I37+$K37+$M37+$O37-LARGE(($G37,$I37,$K37,$M37,$O37),1))))</f>
        <v>156</v>
      </c>
      <c r="F37" s="112">
        <v>302</v>
      </c>
      <c r="G37" s="11">
        <v>125</v>
      </c>
      <c r="H37" s="12"/>
      <c r="I37" s="11">
        <v>74</v>
      </c>
      <c r="J37" s="12">
        <v>0.012719907407407407</v>
      </c>
      <c r="K37" s="11">
        <v>10</v>
      </c>
      <c r="L37" s="13">
        <v>0.011770833333333333</v>
      </c>
      <c r="M37" s="11">
        <v>50</v>
      </c>
      <c r="N37" s="12">
        <v>0.011967592592592594</v>
      </c>
      <c r="O37" s="11">
        <v>22</v>
      </c>
      <c r="P37" s="12">
        <v>0.011493055555555557</v>
      </c>
      <c r="Q37" s="21">
        <f t="shared" si="3"/>
        <v>0.011493055555555557</v>
      </c>
      <c r="T37" s="2">
        <f t="shared" si="0"/>
        <v>0.011493055555555557</v>
      </c>
      <c r="AA37" s="107">
        <f>IF(($C37=""),"",(+SUM($G37+$I37+$K37+$M37+$O37-LARGE(($G37,$I37,$K37,$M37,$O37),1))))</f>
        <v>156</v>
      </c>
    </row>
    <row r="38" spans="1:27" ht="12.75">
      <c r="A38" s="88">
        <v>33</v>
      </c>
      <c r="B38" s="88"/>
      <c r="C38" s="106">
        <f t="shared" si="1"/>
        <v>218</v>
      </c>
      <c r="D38" s="117" t="s">
        <v>203</v>
      </c>
      <c r="E38" s="107">
        <f>IF(($C38=""),"",(+SUM($G38+$I38+$K38+$M38+$O38-LARGE(($G38,$I38,$K38,$M38,$O38),1))))</f>
        <v>157</v>
      </c>
      <c r="F38" s="112">
        <v>249</v>
      </c>
      <c r="G38" s="11">
        <v>61</v>
      </c>
      <c r="H38" s="12">
        <v>0.014837962962962964</v>
      </c>
      <c r="I38" s="11">
        <v>31</v>
      </c>
      <c r="J38" s="12">
        <v>0.014456018518518517</v>
      </c>
      <c r="K38" s="11">
        <v>44</v>
      </c>
      <c r="L38" s="13">
        <v>0.014768518518518518</v>
      </c>
      <c r="M38" s="11">
        <v>53</v>
      </c>
      <c r="N38" s="12">
        <v>0.014780092592592591</v>
      </c>
      <c r="O38" s="11">
        <v>29</v>
      </c>
      <c r="P38" s="12">
        <v>0.014340277777777775</v>
      </c>
      <c r="Q38" s="21">
        <f t="shared" si="3"/>
        <v>0.014340277777777775</v>
      </c>
      <c r="T38" s="2">
        <f t="shared" si="0"/>
        <v>0.014340277777777775</v>
      </c>
      <c r="AA38" s="107">
        <f>IF(($C38=""),"",(+SUM($G38+$I38+$K38+$M38+$O38-LARGE(($G38,$I38,$K38,$M38,$O38),1))))</f>
        <v>157</v>
      </c>
    </row>
    <row r="39" spans="1:27" ht="12.75">
      <c r="A39" s="88">
        <v>34</v>
      </c>
      <c r="B39" s="88"/>
      <c r="C39" s="106">
        <f t="shared" si="1"/>
        <v>212</v>
      </c>
      <c r="D39" s="117" t="s">
        <v>163</v>
      </c>
      <c r="E39" s="107">
        <f>IF(($C39=""),"",(+SUM($G39+$I39+$K39+$M39+$O39-LARGE(($G39,$I39,$K39,$M39,$O39),1))))</f>
        <v>158</v>
      </c>
      <c r="F39" s="112">
        <v>246</v>
      </c>
      <c r="G39" s="11">
        <v>40</v>
      </c>
      <c r="H39" s="12">
        <v>0.013460648148148149</v>
      </c>
      <c r="I39" s="11">
        <v>37</v>
      </c>
      <c r="J39" s="12">
        <v>0.013333333333333332</v>
      </c>
      <c r="K39" s="11">
        <v>28</v>
      </c>
      <c r="L39" s="13">
        <v>0.013472222222222219</v>
      </c>
      <c r="M39" s="11">
        <v>54</v>
      </c>
      <c r="N39" s="12">
        <v>0.013576388888888888</v>
      </c>
      <c r="O39" s="11">
        <v>53</v>
      </c>
      <c r="P39" s="12">
        <v>0.013425925925925924</v>
      </c>
      <c r="Q39" s="21">
        <f t="shared" si="3"/>
        <v>0.013333333333333332</v>
      </c>
      <c r="T39" s="2">
        <f t="shared" si="0"/>
        <v>0.013333333333333332</v>
      </c>
      <c r="AA39" s="107">
        <f>IF(($C39=""),"",(+SUM($G39+$I39+$K39+$M39+$O39-LARGE(($G39,$I39,$K39,$M39,$O39),1))))</f>
        <v>158</v>
      </c>
    </row>
    <row r="40" spans="1:27" ht="12.75">
      <c r="A40" s="88">
        <v>34</v>
      </c>
      <c r="B40" s="88"/>
      <c r="C40" s="106">
        <f t="shared" si="1"/>
        <v>283</v>
      </c>
      <c r="D40" s="113" t="s">
        <v>53</v>
      </c>
      <c r="E40" s="107">
        <f>IF(($C40=""),"",(+SUM($G40+$I40+$K40+$M40+$O40-LARGE(($G40,$I40,$K40,$M40,$O40),1))))</f>
        <v>158</v>
      </c>
      <c r="F40" s="112">
        <v>245</v>
      </c>
      <c r="G40" s="11">
        <v>125</v>
      </c>
      <c r="H40" s="12"/>
      <c r="I40" s="11">
        <v>67</v>
      </c>
      <c r="J40" s="12">
        <v>0.014236111111111113</v>
      </c>
      <c r="K40" s="11">
        <v>53</v>
      </c>
      <c r="L40" s="13">
        <v>0.014421296296296295</v>
      </c>
      <c r="M40" s="11">
        <v>15</v>
      </c>
      <c r="N40" s="12">
        <v>0.013958333333333335</v>
      </c>
      <c r="O40" s="11">
        <v>23</v>
      </c>
      <c r="P40" s="12">
        <v>0.013587962962962963</v>
      </c>
      <c r="Q40" s="21">
        <f t="shared" si="3"/>
        <v>0.013587962962962963</v>
      </c>
      <c r="T40" s="2">
        <f aca="true" t="shared" si="4" ref="T40:T52">MIN(H40,J40,L40,N40,P40)</f>
        <v>0.013587962962962963</v>
      </c>
      <c r="AA40" s="107">
        <f>IF(($C40=""),"",(+SUM($G40+$I40+$K40+$M40+$O40-LARGE(($G40,$I40,$K40,$M40,$O40),1))))</f>
        <v>158</v>
      </c>
    </row>
    <row r="41" spans="1:27" ht="12.75">
      <c r="A41" s="88">
        <v>36</v>
      </c>
      <c r="B41" s="88"/>
      <c r="C41" s="106">
        <f aca="true" t="shared" si="5" ref="C41:C72">IF(D41="","",SUM(G41,I41,K41,M41,O41))</f>
        <v>216</v>
      </c>
      <c r="D41" s="113" t="s">
        <v>40</v>
      </c>
      <c r="E41" s="107">
        <f>IF(($C41=""),"",(+SUM($G41+$I41+$K41+$M41+$O41-LARGE(($G41,$I41,$K41,$M41,$O41),1))))</f>
        <v>160</v>
      </c>
      <c r="F41" s="112">
        <v>253</v>
      </c>
      <c r="G41" s="11">
        <v>50</v>
      </c>
      <c r="H41" s="12">
        <v>0.01206018518518519</v>
      </c>
      <c r="I41" s="11">
        <v>23</v>
      </c>
      <c r="J41" s="12">
        <v>0.011712962962962961</v>
      </c>
      <c r="K41" s="11">
        <v>43</v>
      </c>
      <c r="L41" s="13">
        <v>0.011979166666666667</v>
      </c>
      <c r="M41" s="11">
        <v>56</v>
      </c>
      <c r="N41" s="12">
        <v>0.01206018518518519</v>
      </c>
      <c r="O41" s="11">
        <v>44</v>
      </c>
      <c r="P41" s="12">
        <v>0.011898148148148149</v>
      </c>
      <c r="Q41" s="21">
        <f t="shared" si="3"/>
        <v>0.011712962962962961</v>
      </c>
      <c r="T41" s="2">
        <f t="shared" si="4"/>
        <v>0.011712962962962961</v>
      </c>
      <c r="AA41" s="107">
        <f>IF(($C41=""),"",(+SUM($G41+$I41+$K41+$M41+$O41-LARGE(($G41,$I41,$K41,$M41,$O41),1))))</f>
        <v>160</v>
      </c>
    </row>
    <row r="42" spans="1:27" ht="12.75">
      <c r="A42" s="88">
        <v>37</v>
      </c>
      <c r="B42" s="88"/>
      <c r="C42" s="106">
        <f t="shared" si="5"/>
        <v>286</v>
      </c>
      <c r="D42" s="113" t="s">
        <v>102</v>
      </c>
      <c r="E42" s="107">
        <f>IF(($C42=""),"",(+SUM($G42+$I42+$K42+$M42+$O42-LARGE(($G42,$I42,$K42,$M42,$O42),1))))</f>
        <v>161</v>
      </c>
      <c r="F42" s="112">
        <v>247</v>
      </c>
      <c r="G42" s="11">
        <v>39</v>
      </c>
      <c r="H42" s="12">
        <v>0.012233796296296293</v>
      </c>
      <c r="I42" s="11">
        <v>48</v>
      </c>
      <c r="J42" s="12">
        <v>0.012268518518518517</v>
      </c>
      <c r="K42" s="11">
        <v>13</v>
      </c>
      <c r="L42" s="13">
        <v>0.012141203703703703</v>
      </c>
      <c r="M42" s="11">
        <v>125</v>
      </c>
      <c r="N42" s="12"/>
      <c r="O42" s="11">
        <v>61</v>
      </c>
      <c r="P42" s="12">
        <v>0.01240740740740741</v>
      </c>
      <c r="Q42" s="21">
        <f t="shared" si="3"/>
        <v>0.012141203703703703</v>
      </c>
      <c r="T42" s="2">
        <f t="shared" si="4"/>
        <v>0.012141203703703703</v>
      </c>
      <c r="AA42" s="107">
        <f>IF(($C42=""),"",(+SUM($G42+$I42+$K42+$M42+$O42-LARGE(($G42,$I42,$K42,$M42,$O42),1))))</f>
        <v>161</v>
      </c>
    </row>
    <row r="43" spans="1:27" ht="12.75">
      <c r="A43" s="88">
        <v>38</v>
      </c>
      <c r="B43" s="88"/>
      <c r="C43" s="106">
        <f t="shared" si="5"/>
        <v>287</v>
      </c>
      <c r="D43" s="113" t="s">
        <v>110</v>
      </c>
      <c r="E43" s="107">
        <f>IF(($C43=""),"",(+SUM($G43+$I43+$K43+$M43+$O43-LARGE(($G43,$I43,$K43,$M43,$O43),1))))</f>
        <v>162</v>
      </c>
      <c r="F43" s="112">
        <v>204</v>
      </c>
      <c r="G43" s="11">
        <v>44</v>
      </c>
      <c r="H43" s="12">
        <v>0.013194444444444444</v>
      </c>
      <c r="I43" s="11">
        <v>57</v>
      </c>
      <c r="J43" s="12">
        <v>0.013449074074074077</v>
      </c>
      <c r="K43" s="11">
        <v>125</v>
      </c>
      <c r="L43" s="13"/>
      <c r="M43" s="11">
        <v>13</v>
      </c>
      <c r="N43" s="12">
        <v>0.013032407407407406</v>
      </c>
      <c r="O43" s="11">
        <v>48</v>
      </c>
      <c r="P43" s="12">
        <v>0.013032407407407407</v>
      </c>
      <c r="Q43" s="21">
        <f t="shared" si="3"/>
        <v>0.013032407407407406</v>
      </c>
      <c r="T43" s="2">
        <f t="shared" si="4"/>
        <v>0.013032407407407406</v>
      </c>
      <c r="AA43" s="107">
        <f>IF(($C43=""),"",(+SUM($G43+$I43+$K43+$M43+$O43-LARGE(($G43,$I43,$K43,$M43,$O43),1))))</f>
        <v>162</v>
      </c>
    </row>
    <row r="44" spans="1:27" ht="12.75">
      <c r="A44" s="88">
        <v>39</v>
      </c>
      <c r="B44" s="88"/>
      <c r="C44" s="106">
        <f t="shared" si="5"/>
        <v>231</v>
      </c>
      <c r="D44" s="113" t="s">
        <v>63</v>
      </c>
      <c r="E44" s="107">
        <f>IF(($C44=""),"",(+SUM($G44+$I44+$K44+$M44+$O44-LARGE(($G44,$I44,$K44,$M44,$O44),1))))</f>
        <v>163</v>
      </c>
      <c r="F44" s="112">
        <v>241</v>
      </c>
      <c r="G44" s="11">
        <v>58</v>
      </c>
      <c r="H44" s="12">
        <v>0.009606481481481485</v>
      </c>
      <c r="I44" s="11">
        <v>68</v>
      </c>
      <c r="J44" s="12">
        <v>0.010138888888888887</v>
      </c>
      <c r="K44" s="11">
        <v>5</v>
      </c>
      <c r="L44" s="13">
        <v>0.00912037037037037</v>
      </c>
      <c r="M44" s="11">
        <v>51</v>
      </c>
      <c r="N44" s="12">
        <v>0.009363425925925926</v>
      </c>
      <c r="O44" s="11">
        <v>49</v>
      </c>
      <c r="P44" s="12">
        <v>0.009224537037037036</v>
      </c>
      <c r="Q44" s="21">
        <f t="shared" si="3"/>
        <v>0.00912037037037037</v>
      </c>
      <c r="T44" s="2">
        <f t="shared" si="4"/>
        <v>0.00912037037037037</v>
      </c>
      <c r="AA44" s="107">
        <f>IF(($C44=""),"",(+SUM($G44+$I44+$K44+$M44+$O44-LARGE(($G44,$I44,$K44,$M44,$O44),1))))</f>
        <v>163</v>
      </c>
    </row>
    <row r="45" spans="1:27" ht="12.75">
      <c r="A45" s="88">
        <v>39</v>
      </c>
      <c r="B45" s="88"/>
      <c r="C45" s="106">
        <f t="shared" si="5"/>
        <v>229</v>
      </c>
      <c r="D45" s="117" t="s">
        <v>215</v>
      </c>
      <c r="E45" s="107">
        <f>IF(($C45=""),"",(+SUM($G45+$I45+$K45+$M45+$O45-LARGE(($G45,$I45,$K45,$M45,$O45),1))))</f>
        <v>163</v>
      </c>
      <c r="F45" s="112">
        <v>271</v>
      </c>
      <c r="G45" s="11">
        <v>66</v>
      </c>
      <c r="H45" s="12">
        <v>0.017164351851851854</v>
      </c>
      <c r="I45" s="11">
        <v>62</v>
      </c>
      <c r="J45" s="12">
        <v>0.017372685185185182</v>
      </c>
      <c r="K45" s="11">
        <v>62</v>
      </c>
      <c r="L45" s="13">
        <v>0.017974537037037035</v>
      </c>
      <c r="M45" s="11">
        <v>9</v>
      </c>
      <c r="N45" s="12">
        <v>0.017094907407407406</v>
      </c>
      <c r="O45" s="11">
        <v>30</v>
      </c>
      <c r="P45" s="12">
        <v>0.01678240740740741</v>
      </c>
      <c r="Q45" s="21">
        <f t="shared" si="3"/>
        <v>0.01678240740740741</v>
      </c>
      <c r="T45" s="2">
        <f t="shared" si="4"/>
        <v>0.01678240740740741</v>
      </c>
      <c r="AA45" s="107">
        <f>IF(($C45=""),"",(+SUM($G45+$I45+$K45+$M45+$O45-LARGE(($G45,$I45,$K45,$M45,$O45),1))))</f>
        <v>163</v>
      </c>
    </row>
    <row r="46" spans="1:27" ht="12.75">
      <c r="A46" s="88">
        <v>41</v>
      </c>
      <c r="B46" s="88"/>
      <c r="C46" s="106">
        <f t="shared" si="5"/>
        <v>289</v>
      </c>
      <c r="D46" s="113" t="s">
        <v>62</v>
      </c>
      <c r="E46" s="107">
        <f>IF(($C46=""),"",(+SUM($G46+$I46+$K46+$M46+$O46-LARGE(($G46,$I46,$K46,$M46,$O46),1))))</f>
        <v>164</v>
      </c>
      <c r="F46" s="112">
        <v>214</v>
      </c>
      <c r="G46" s="11">
        <v>21</v>
      </c>
      <c r="H46" s="12">
        <v>0.013587962962962963</v>
      </c>
      <c r="I46" s="11">
        <v>125</v>
      </c>
      <c r="J46" s="12"/>
      <c r="K46" s="11">
        <v>66</v>
      </c>
      <c r="L46" s="13">
        <v>0.014733796296296297</v>
      </c>
      <c r="M46" s="11">
        <v>17</v>
      </c>
      <c r="N46" s="12">
        <v>0.013993055555555552</v>
      </c>
      <c r="O46" s="11">
        <v>60</v>
      </c>
      <c r="P46" s="12">
        <v>0.014131944444444445</v>
      </c>
      <c r="Q46" s="21">
        <f t="shared" si="3"/>
        <v>0.013587962962962963</v>
      </c>
      <c r="T46" s="2">
        <f t="shared" si="4"/>
        <v>0.013587962962962963</v>
      </c>
      <c r="AA46" s="107">
        <f>IF(($C46=""),"",(+SUM($G46+$I46+$K46+$M46+$O46-LARGE(($G46,$I46,$K46,$M46,$O46),1))))</f>
        <v>164</v>
      </c>
    </row>
    <row r="47" spans="1:27" ht="12.75">
      <c r="A47" s="88">
        <v>41</v>
      </c>
      <c r="B47" s="88"/>
      <c r="C47" s="106">
        <f t="shared" si="5"/>
        <v>289</v>
      </c>
      <c r="D47" s="113" t="s">
        <v>39</v>
      </c>
      <c r="E47" s="107">
        <f>IF(($C47=""),"",(+SUM($G47+$I47+$K47+$M47+$O47-LARGE(($G47,$I47,$K47,$M47,$O47),1))))</f>
        <v>164</v>
      </c>
      <c r="F47" s="112">
        <v>251</v>
      </c>
      <c r="G47" s="11">
        <v>125</v>
      </c>
      <c r="H47" s="12"/>
      <c r="I47" s="11">
        <v>44</v>
      </c>
      <c r="J47" s="12">
        <v>0.010810185185185187</v>
      </c>
      <c r="K47" s="11">
        <v>34</v>
      </c>
      <c r="L47" s="13">
        <v>0.010949074074074073</v>
      </c>
      <c r="M47" s="11">
        <v>60</v>
      </c>
      <c r="N47" s="12">
        <v>0.01130787037037037</v>
      </c>
      <c r="O47" s="11">
        <v>26</v>
      </c>
      <c r="P47" s="12">
        <v>0.010833333333333335</v>
      </c>
      <c r="Q47" s="21">
        <f t="shared" si="3"/>
        <v>0.010810185185185187</v>
      </c>
      <c r="T47" s="2">
        <f t="shared" si="4"/>
        <v>0.010810185185185187</v>
      </c>
      <c r="AA47" s="107">
        <f>IF(($C47=""),"",(+SUM($G47+$I47+$K47+$M47+$O47-LARGE(($G47,$I47,$K47,$M47,$O47),1))))</f>
        <v>164</v>
      </c>
    </row>
    <row r="48" spans="1:27" ht="12.75">
      <c r="A48" s="88">
        <v>43</v>
      </c>
      <c r="B48" s="88"/>
      <c r="C48" s="106">
        <f t="shared" si="5"/>
        <v>297</v>
      </c>
      <c r="D48" s="117" t="s">
        <v>225</v>
      </c>
      <c r="E48" s="107">
        <f>IF(($C48=""),"",(+SUM($G48+$I48+$K48+$M48+$O48-LARGE(($G48,$I48,$K48,$M48,$O48),1))))</f>
        <v>172</v>
      </c>
      <c r="F48" s="112">
        <v>286</v>
      </c>
      <c r="G48" s="11">
        <v>12</v>
      </c>
      <c r="H48" s="12">
        <v>0.016585648148148148</v>
      </c>
      <c r="I48" s="11">
        <v>18</v>
      </c>
      <c r="J48" s="12">
        <v>0.016331018518518516</v>
      </c>
      <c r="K48" s="11">
        <v>17</v>
      </c>
      <c r="L48" s="13">
        <v>0.016180555555555556</v>
      </c>
      <c r="M48" s="11">
        <v>125</v>
      </c>
      <c r="N48" s="12"/>
      <c r="O48" s="11">
        <v>125</v>
      </c>
      <c r="P48" s="12"/>
      <c r="Q48" s="21">
        <f t="shared" si="3"/>
        <v>0.016180555555555556</v>
      </c>
      <c r="T48" s="2">
        <f t="shared" si="4"/>
        <v>0.016180555555555556</v>
      </c>
      <c r="AA48" s="107">
        <f>IF(($C48=""),"",(+SUM($G48+$I48+$K48+$M48+$O48-LARGE(($G48,$I48,$K48,$M48,$O48),1))))</f>
        <v>172</v>
      </c>
    </row>
    <row r="49" spans="1:27" ht="12.75">
      <c r="A49" s="88">
        <v>44</v>
      </c>
      <c r="B49" s="88"/>
      <c r="C49" s="106">
        <f t="shared" si="5"/>
        <v>299</v>
      </c>
      <c r="D49" s="117" t="s">
        <v>214</v>
      </c>
      <c r="E49" s="107">
        <f>IF(($C49=""),"",(+SUM($G49+$I49+$K49+$M49+$O49-LARGE(($G49,$I49,$K49,$M49,$O49),1))))</f>
        <v>174</v>
      </c>
      <c r="F49" s="112">
        <v>269</v>
      </c>
      <c r="G49" s="11">
        <v>47</v>
      </c>
      <c r="H49" s="12">
        <v>0.01097222222222222</v>
      </c>
      <c r="I49" s="11">
        <v>40</v>
      </c>
      <c r="J49" s="12">
        <v>0.010763888888888889</v>
      </c>
      <c r="K49" s="11">
        <v>125</v>
      </c>
      <c r="L49" s="13"/>
      <c r="M49" s="11">
        <v>62</v>
      </c>
      <c r="N49" s="12">
        <v>0.011157407407407408</v>
      </c>
      <c r="O49" s="11">
        <v>25</v>
      </c>
      <c r="P49" s="12">
        <v>0.010648148148148148</v>
      </c>
      <c r="Q49" s="21">
        <f t="shared" si="3"/>
        <v>0.010648148148148148</v>
      </c>
      <c r="T49" s="2">
        <f t="shared" si="4"/>
        <v>0.010648148148148148</v>
      </c>
      <c r="AA49" s="107">
        <f>IF(($C49=""),"",(+SUM($G49+$I49+$K49+$M49+$O49-LARGE(($G49,$I49,$K49,$M49,$O49),1))))</f>
        <v>174</v>
      </c>
    </row>
    <row r="50" spans="1:27" ht="12.75">
      <c r="A50" s="88">
        <v>45</v>
      </c>
      <c r="B50" s="88"/>
      <c r="C50" s="106">
        <f t="shared" si="5"/>
        <v>300</v>
      </c>
      <c r="D50" s="117" t="s">
        <v>185</v>
      </c>
      <c r="E50" s="107">
        <f>IF(($C50=""),"",(+SUM($G50+$I50+$K50+$M50+$O50-LARGE(($G50,$I50,$K50,$M50,$O50),1))))</f>
        <v>175</v>
      </c>
      <c r="F50" s="112">
        <v>227</v>
      </c>
      <c r="G50" s="11">
        <v>63</v>
      </c>
      <c r="H50" s="12">
        <v>0.01434027777777778</v>
      </c>
      <c r="I50" s="11">
        <v>27</v>
      </c>
      <c r="J50" s="12">
        <v>0.013854166666666666</v>
      </c>
      <c r="K50" s="11">
        <v>46</v>
      </c>
      <c r="L50" s="13">
        <v>0.014108796296296298</v>
      </c>
      <c r="M50" s="11">
        <v>125</v>
      </c>
      <c r="N50" s="12"/>
      <c r="O50" s="11">
        <v>39</v>
      </c>
      <c r="P50" s="12">
        <v>0.013761574074074074</v>
      </c>
      <c r="Q50" s="21">
        <f t="shared" si="3"/>
        <v>0.013761574074074074</v>
      </c>
      <c r="T50" s="2">
        <f t="shared" si="4"/>
        <v>0.013761574074074074</v>
      </c>
      <c r="AA50" s="107">
        <f>IF(($C50=""),"",(+SUM($G50+$I50+$K50+$M50+$O50-LARGE(($G50,$I50,$K50,$M50,$O50),1))))</f>
        <v>175</v>
      </c>
    </row>
    <row r="51" spans="1:27" ht="12.75">
      <c r="A51" s="88">
        <v>46</v>
      </c>
      <c r="B51" s="88"/>
      <c r="C51" s="106">
        <f t="shared" si="5"/>
        <v>303</v>
      </c>
      <c r="D51" s="113" t="s">
        <v>159</v>
      </c>
      <c r="E51" s="107">
        <f>IF(($C51=""),"",(+SUM($G51+$I51+$K51+$M51+$O51-LARGE(($G51,$I51,$K51,$M51,$O51),1))))</f>
        <v>178</v>
      </c>
      <c r="F51" s="112">
        <v>235</v>
      </c>
      <c r="G51" s="11">
        <v>60</v>
      </c>
      <c r="H51" s="12">
        <v>0.012037037037037039</v>
      </c>
      <c r="I51" s="11">
        <v>125</v>
      </c>
      <c r="J51" s="12"/>
      <c r="K51" s="11">
        <v>63</v>
      </c>
      <c r="L51" s="13">
        <v>0.012650462962962966</v>
      </c>
      <c r="M51" s="11">
        <v>52</v>
      </c>
      <c r="N51" s="12">
        <v>0.012337962962962962</v>
      </c>
      <c r="O51" s="11">
        <v>3</v>
      </c>
      <c r="P51" s="12">
        <v>0.011354166666666667</v>
      </c>
      <c r="Q51" s="21">
        <f t="shared" si="3"/>
        <v>0.011354166666666667</v>
      </c>
      <c r="T51" s="2">
        <f t="shared" si="4"/>
        <v>0.011354166666666667</v>
      </c>
      <c r="AA51" s="107">
        <f>IF(($C51=""),"",(+SUM($G51+$I51+$K51+$M51+$O51-LARGE(($G51,$I51,$K51,$M51,$O51),1))))</f>
        <v>178</v>
      </c>
    </row>
    <row r="52" spans="1:27" ht="12.75">
      <c r="A52" s="88">
        <v>47</v>
      </c>
      <c r="B52" s="88"/>
      <c r="C52" s="106">
        <f t="shared" si="5"/>
        <v>308</v>
      </c>
      <c r="D52" s="117" t="s">
        <v>209</v>
      </c>
      <c r="E52" s="107">
        <f>IF(($C52=""),"",(+SUM($G52+$I52+$K52+$M52+$O52-LARGE(($G52,$I52,$K52,$M52,$O52),1))))</f>
        <v>183</v>
      </c>
      <c r="F52" s="112">
        <v>261</v>
      </c>
      <c r="G52" s="11">
        <v>34</v>
      </c>
      <c r="H52" s="12">
        <v>0.011365740740740737</v>
      </c>
      <c r="I52" s="11">
        <v>42</v>
      </c>
      <c r="J52" s="12">
        <v>0.01131944444444444</v>
      </c>
      <c r="K52" s="11">
        <v>38</v>
      </c>
      <c r="L52" s="13">
        <v>0.011550925925925925</v>
      </c>
      <c r="M52" s="11">
        <v>69</v>
      </c>
      <c r="N52" s="12">
        <v>0.012152777777777778</v>
      </c>
      <c r="O52" s="11">
        <v>125</v>
      </c>
      <c r="P52" s="12"/>
      <c r="Q52" s="21">
        <f t="shared" si="3"/>
        <v>0.01131944444444444</v>
      </c>
      <c r="T52" s="2">
        <f t="shared" si="4"/>
        <v>0.01131944444444444</v>
      </c>
      <c r="AA52" s="107">
        <f>IF(($C52=""),"",(+SUM($G52+$I52+$K52+$M52+$O52-LARGE(($G52,$I52,$K52,$M52,$O52),1))))</f>
        <v>183</v>
      </c>
    </row>
    <row r="53" spans="1:27" ht="12.75">
      <c r="A53" s="88">
        <v>48</v>
      </c>
      <c r="B53" s="88"/>
      <c r="C53" s="106">
        <f t="shared" si="5"/>
        <v>311</v>
      </c>
      <c r="D53" s="112" t="s">
        <v>170</v>
      </c>
      <c r="E53" s="107">
        <f>IF(($C53=""),"",(+SUM($G53+$I53+$K53+$M53+$O53-LARGE(($G53,$I53,$K53,$M53,$O53),1))))</f>
        <v>186</v>
      </c>
      <c r="F53" s="112">
        <v>207</v>
      </c>
      <c r="G53" s="11">
        <v>9</v>
      </c>
      <c r="H53" s="12">
        <v>0.011122685185185185</v>
      </c>
      <c r="I53" s="11">
        <v>51</v>
      </c>
      <c r="J53" s="12">
        <v>0.011284722222222222</v>
      </c>
      <c r="K53" s="11">
        <v>125</v>
      </c>
      <c r="L53" s="13"/>
      <c r="M53" s="11">
        <v>70</v>
      </c>
      <c r="N53" s="12">
        <v>0.012071759259259256</v>
      </c>
      <c r="O53" s="11">
        <v>56</v>
      </c>
      <c r="P53" s="12">
        <v>0.011597222222222222</v>
      </c>
      <c r="Q53" s="21">
        <f t="shared" si="3"/>
        <v>0.011122685185185185</v>
      </c>
      <c r="T53" s="2">
        <f aca="true" t="shared" si="6" ref="T53:T115">MIN(H53,J53,L53,N53,P53)</f>
        <v>0.011122685185185185</v>
      </c>
      <c r="AA53" s="107">
        <f>IF(($C53=""),"",(+SUM($G53+$I53+$K53+$M53+$O53-LARGE(($G53,$I53,$K53,$M53,$O53),1))))</f>
        <v>186</v>
      </c>
    </row>
    <row r="54" spans="1:27" ht="12.75">
      <c r="A54" s="88">
        <v>48</v>
      </c>
      <c r="B54" s="88"/>
      <c r="C54" s="106">
        <f t="shared" si="5"/>
        <v>311</v>
      </c>
      <c r="D54" s="113" t="s">
        <v>33</v>
      </c>
      <c r="E54" s="107">
        <f>IF(($C54=""),"",(+SUM($G54+$I54+$K54+$M54+$O54-LARGE(($G54,$I54,$K54,$M54,$O54),1))))</f>
        <v>186</v>
      </c>
      <c r="F54" s="112">
        <v>208</v>
      </c>
      <c r="G54" s="11">
        <v>125</v>
      </c>
      <c r="H54" s="12"/>
      <c r="I54" s="11">
        <v>70</v>
      </c>
      <c r="J54" s="12">
        <v>0.012175925925925925</v>
      </c>
      <c r="K54" s="11">
        <v>4</v>
      </c>
      <c r="L54" s="13">
        <v>0.011215277777777777</v>
      </c>
      <c r="M54" s="11">
        <v>71</v>
      </c>
      <c r="N54" s="12">
        <v>0.012118055555555554</v>
      </c>
      <c r="O54" s="11">
        <v>41</v>
      </c>
      <c r="P54" s="12">
        <v>0.01134259259259259</v>
      </c>
      <c r="Q54" s="21">
        <f t="shared" si="3"/>
        <v>0.011215277777777777</v>
      </c>
      <c r="T54" s="2">
        <f t="shared" si="6"/>
        <v>0.011215277777777777</v>
      </c>
      <c r="AA54" s="107">
        <f>IF(($C54=""),"",(+SUM($G54+$I54+$K54+$M54+$O54-LARGE(($G54,$I54,$K54,$M54,$O54),1))))</f>
        <v>186</v>
      </c>
    </row>
    <row r="55" spans="1:27" ht="12.75">
      <c r="A55" s="88">
        <v>50</v>
      </c>
      <c r="B55" s="88"/>
      <c r="C55" s="106">
        <f t="shared" si="5"/>
        <v>312</v>
      </c>
      <c r="D55" s="113" t="s">
        <v>52</v>
      </c>
      <c r="E55" s="107">
        <f>IF(($C55=""),"",(+SUM($G55+$I55+$K55+$M55+$O55-LARGE(($G55,$I55,$K55,$M55,$O55),1))))</f>
        <v>187</v>
      </c>
      <c r="F55" s="112">
        <v>274</v>
      </c>
      <c r="G55" s="11">
        <v>62</v>
      </c>
      <c r="H55" s="12">
        <v>0.014328703703703703</v>
      </c>
      <c r="I55" s="11">
        <v>50</v>
      </c>
      <c r="J55" s="12">
        <v>0.014224537037037037</v>
      </c>
      <c r="K55" s="11">
        <v>3</v>
      </c>
      <c r="L55" s="13">
        <v>0.01361111111111111</v>
      </c>
      <c r="M55" s="11">
        <v>125</v>
      </c>
      <c r="N55" s="12"/>
      <c r="O55" s="11">
        <v>72</v>
      </c>
      <c r="P55" s="12">
        <v>0.014803240740740742</v>
      </c>
      <c r="Q55" s="21">
        <f t="shared" si="3"/>
        <v>0.01361111111111111</v>
      </c>
      <c r="T55" s="2">
        <f t="shared" si="6"/>
        <v>0.01361111111111111</v>
      </c>
      <c r="AA55" s="107">
        <f>IF(($C55=""),"",(+SUM($G55+$I55+$K55+$M55+$O55-LARGE(($G55,$I55,$K55,$M55,$O55),1))))</f>
        <v>187</v>
      </c>
    </row>
    <row r="56" spans="1:27" ht="12.75">
      <c r="A56" s="88">
        <v>51</v>
      </c>
      <c r="B56" s="88"/>
      <c r="C56" s="106">
        <f t="shared" si="5"/>
        <v>315</v>
      </c>
      <c r="D56" s="113" t="s">
        <v>42</v>
      </c>
      <c r="E56" s="107">
        <f>IF(($C56=""),"",(+SUM($G56+$I56+$K56+$M56+$O56-LARGE(($G56,$I56,$K56,$M56,$O56),1))))</f>
        <v>190</v>
      </c>
      <c r="F56" s="112">
        <v>266</v>
      </c>
      <c r="G56" s="11">
        <v>125</v>
      </c>
      <c r="H56" s="12"/>
      <c r="I56" s="11">
        <v>49</v>
      </c>
      <c r="J56" s="12">
        <v>0.01369212962962963</v>
      </c>
      <c r="K56" s="11">
        <v>59</v>
      </c>
      <c r="L56" s="13">
        <v>0.01435185185185185</v>
      </c>
      <c r="M56" s="11">
        <v>61</v>
      </c>
      <c r="N56" s="12">
        <v>0.014444444444444442</v>
      </c>
      <c r="O56" s="11">
        <v>21</v>
      </c>
      <c r="P56" s="12">
        <v>0.01390046296296296</v>
      </c>
      <c r="Q56" s="21">
        <f aca="true" t="shared" si="7" ref="Q56:Q87">+T56</f>
        <v>0.01369212962962963</v>
      </c>
      <c r="T56" s="2">
        <f t="shared" si="6"/>
        <v>0.01369212962962963</v>
      </c>
      <c r="AA56" s="107">
        <f>IF(($C56=""),"",(+SUM($G56+$I56+$K56+$M56+$O56-LARGE(($G56,$I56,$K56,$M56,$O56),1))))</f>
        <v>190</v>
      </c>
    </row>
    <row r="57" spans="1:27" ht="12.75">
      <c r="A57" s="88">
        <v>52</v>
      </c>
      <c r="B57" s="88"/>
      <c r="C57" s="106">
        <f t="shared" si="5"/>
        <v>321</v>
      </c>
      <c r="D57" s="113" t="s">
        <v>36</v>
      </c>
      <c r="E57" s="107">
        <f>IF(($C57=""),"",(+SUM($G57+$I57+$K57+$M57+$O57-LARGE(($G57,$I57,$K57,$M57,$O57),1))))</f>
        <v>196</v>
      </c>
      <c r="F57" s="112">
        <v>230</v>
      </c>
      <c r="G57" s="11">
        <v>26</v>
      </c>
      <c r="H57" s="12">
        <v>0.014178240740740741</v>
      </c>
      <c r="I57" s="11">
        <v>69</v>
      </c>
      <c r="J57" s="12">
        <v>0.015011574074074075</v>
      </c>
      <c r="K57" s="11">
        <v>125</v>
      </c>
      <c r="L57" s="13"/>
      <c r="M57" s="11">
        <v>65</v>
      </c>
      <c r="N57" s="12">
        <v>0.014965277777777775</v>
      </c>
      <c r="O57" s="11">
        <v>36</v>
      </c>
      <c r="P57" s="12">
        <v>0.014421296296296293</v>
      </c>
      <c r="Q57" s="21">
        <f t="shared" si="7"/>
        <v>0.014178240740740741</v>
      </c>
      <c r="T57" s="2">
        <f t="shared" si="6"/>
        <v>0.014178240740740741</v>
      </c>
      <c r="AA57" s="107">
        <f>IF(($C57=""),"",(+SUM($G57+$I57+$K57+$M57+$O57-LARGE(($G57,$I57,$K57,$M57,$O57),1))))</f>
        <v>196</v>
      </c>
    </row>
    <row r="58" spans="1:27" ht="12.75">
      <c r="A58" s="88">
        <v>53</v>
      </c>
      <c r="B58" s="88"/>
      <c r="C58" s="106">
        <f t="shared" si="5"/>
        <v>327</v>
      </c>
      <c r="D58" s="117" t="s">
        <v>226</v>
      </c>
      <c r="E58" s="107">
        <f>IF(($C58=""),"",(+SUM($G58+$I58+$K58+$M58+$O58-LARGE(($G58,$I58,$K58,$M58,$O58),1))))</f>
        <v>202</v>
      </c>
      <c r="F58" s="112">
        <v>287</v>
      </c>
      <c r="G58" s="11">
        <v>28</v>
      </c>
      <c r="H58" s="12">
        <v>0.014224537037037036</v>
      </c>
      <c r="I58" s="11">
        <v>45</v>
      </c>
      <c r="J58" s="13">
        <v>0.014305555555555556</v>
      </c>
      <c r="K58" s="11">
        <v>56</v>
      </c>
      <c r="L58" s="13">
        <v>0.014837962962962964</v>
      </c>
      <c r="M58" s="11">
        <v>73</v>
      </c>
      <c r="N58" s="12">
        <v>0.015659722222222217</v>
      </c>
      <c r="O58" s="11">
        <v>125</v>
      </c>
      <c r="P58" s="12"/>
      <c r="Q58" s="21">
        <f t="shared" si="7"/>
        <v>0.014224537037037036</v>
      </c>
      <c r="T58" s="2">
        <f t="shared" si="6"/>
        <v>0.014224537037037036</v>
      </c>
      <c r="AA58" s="107">
        <f>IF(($C58=""),"",(+SUM($G58+$I58+$K58+$M58+$O58-LARGE(($G58,$I58,$K58,$M58,$O58),1))))</f>
        <v>202</v>
      </c>
    </row>
    <row r="59" spans="1:27" ht="12.75">
      <c r="A59" s="88">
        <v>54</v>
      </c>
      <c r="B59" s="88"/>
      <c r="C59" s="106">
        <f t="shared" si="5"/>
        <v>331</v>
      </c>
      <c r="D59" s="117" t="s">
        <v>229</v>
      </c>
      <c r="E59" s="107">
        <f>IF(($C59=""),"",(+SUM($G59+$I59+$K59+$M59+$O59-LARGE(($G59,$I59,$K59,$M59,$O59),1))))</f>
        <v>206</v>
      </c>
      <c r="F59" s="112">
        <v>297</v>
      </c>
      <c r="G59" s="11">
        <v>125</v>
      </c>
      <c r="H59" s="12"/>
      <c r="I59" s="11">
        <v>1</v>
      </c>
      <c r="J59" s="12">
        <v>0.014050925925925929</v>
      </c>
      <c r="K59" s="11">
        <v>25</v>
      </c>
      <c r="L59" s="13">
        <v>0.013935185185185188</v>
      </c>
      <c r="M59" s="11">
        <v>55</v>
      </c>
      <c r="N59" s="12">
        <v>0.014120370370370375</v>
      </c>
      <c r="O59" s="11">
        <v>125</v>
      </c>
      <c r="P59" s="12"/>
      <c r="Q59" s="21">
        <f t="shared" si="7"/>
        <v>0.013935185185185188</v>
      </c>
      <c r="T59" s="2">
        <f t="shared" si="6"/>
        <v>0.013935185185185188</v>
      </c>
      <c r="AA59" s="107"/>
    </row>
    <row r="60" spans="1:27" ht="12.75">
      <c r="A60" s="88">
        <v>55</v>
      </c>
      <c r="B60" s="88"/>
      <c r="C60" s="106">
        <f t="shared" si="5"/>
        <v>332</v>
      </c>
      <c r="D60" s="117" t="s">
        <v>168</v>
      </c>
      <c r="E60" s="107">
        <f>IF(($C60=""),"",(+SUM($G60+$I60+$K60+$M60+$O60-LARGE(($G60,$I60,$K60,$M60,$O60),1))))</f>
        <v>207</v>
      </c>
      <c r="F60" s="112">
        <v>203</v>
      </c>
      <c r="G60" s="11">
        <v>125</v>
      </c>
      <c r="H60" s="12"/>
      <c r="I60" s="11">
        <v>17</v>
      </c>
      <c r="J60" s="12">
        <v>0.014062500000000002</v>
      </c>
      <c r="K60" s="11">
        <v>45</v>
      </c>
      <c r="L60" s="13">
        <v>0.014456018518518519</v>
      </c>
      <c r="M60" s="11">
        <v>20</v>
      </c>
      <c r="N60" s="12">
        <v>0.014027777777777776</v>
      </c>
      <c r="O60" s="11">
        <v>125</v>
      </c>
      <c r="P60" s="12"/>
      <c r="Q60" s="21">
        <f t="shared" si="7"/>
        <v>0.014027777777777776</v>
      </c>
      <c r="T60" s="2">
        <f t="shared" si="6"/>
        <v>0.014027777777777776</v>
      </c>
      <c r="AA60" s="107">
        <f>IF(($C60=""),"",(+SUM($G60+$I60+$K60+$M60+$O60-LARGE(($G60,$I60,$K60,$M60,$O60),1))))</f>
        <v>207</v>
      </c>
    </row>
    <row r="61" spans="1:27" ht="12.75">
      <c r="A61" s="88">
        <v>56</v>
      </c>
      <c r="B61" s="88"/>
      <c r="C61" s="106">
        <f t="shared" si="5"/>
        <v>337</v>
      </c>
      <c r="D61" s="113" t="s">
        <v>171</v>
      </c>
      <c r="E61" s="107">
        <f>IF(($C61=""),"",(+SUM($G61+$I61+$K61+$M61+$O61-LARGE(($G61,$I61,$K61,$M61,$O61),1))))</f>
        <v>212</v>
      </c>
      <c r="F61" s="112">
        <v>209</v>
      </c>
      <c r="G61" s="11">
        <v>8</v>
      </c>
      <c r="H61" s="12">
        <v>0.018553240740740738</v>
      </c>
      <c r="I61" s="11">
        <v>8</v>
      </c>
      <c r="J61" s="12">
        <v>0.017974537037037035</v>
      </c>
      <c r="K61" s="11">
        <v>125</v>
      </c>
      <c r="L61" s="13"/>
      <c r="M61" s="11">
        <v>125</v>
      </c>
      <c r="N61" s="12"/>
      <c r="O61" s="11">
        <v>71</v>
      </c>
      <c r="P61" s="12">
        <v>0.018958333333333327</v>
      </c>
      <c r="Q61" s="21">
        <f t="shared" si="7"/>
        <v>0.017974537037037035</v>
      </c>
      <c r="T61" s="2">
        <f t="shared" si="6"/>
        <v>0.017974537037037035</v>
      </c>
      <c r="AA61" s="107">
        <f>IF(($C61=""),"",(+SUM($G61+$I61+$K61+$M61+$O61-LARGE(($G61,$I61,$K61,$M61,$O61),1))))</f>
        <v>212</v>
      </c>
    </row>
    <row r="62" spans="1:27" ht="12.75">
      <c r="A62" s="88">
        <v>57</v>
      </c>
      <c r="B62" s="88"/>
      <c r="C62" s="106">
        <f t="shared" si="5"/>
        <v>342</v>
      </c>
      <c r="D62" s="117" t="s">
        <v>59</v>
      </c>
      <c r="E62" s="107">
        <f>IF(($C62=""),"",(+SUM($G62+$I62+$K62+$M62+$O62-LARGE(($G62,$I62,$K62,$M62,$O62),1))))</f>
        <v>217</v>
      </c>
      <c r="F62" s="112">
        <v>309</v>
      </c>
      <c r="G62" s="11">
        <v>16</v>
      </c>
      <c r="H62" s="12">
        <v>0.015104166666666669</v>
      </c>
      <c r="I62" s="11">
        <v>125</v>
      </c>
      <c r="J62" s="12"/>
      <c r="K62" s="11">
        <v>18</v>
      </c>
      <c r="L62" s="13">
        <v>0.014988425925925926</v>
      </c>
      <c r="M62" s="11">
        <v>125</v>
      </c>
      <c r="N62" s="12"/>
      <c r="O62" s="181">
        <v>58</v>
      </c>
      <c r="P62" s="184">
        <v>0.015104166666666669</v>
      </c>
      <c r="Q62" s="21">
        <f t="shared" si="7"/>
        <v>0.014988425925925926</v>
      </c>
      <c r="T62" s="2">
        <f t="shared" si="6"/>
        <v>0.014988425925925926</v>
      </c>
      <c r="AA62" s="107">
        <f>IF(($C62=""),"",(+SUM($G62+$I62+$K62+$M62+$O62-LARGE(($G62,$I62,$K62,$M62,$O62),1))))</f>
        <v>217</v>
      </c>
    </row>
    <row r="63" spans="1:27" ht="12.75">
      <c r="A63" s="88">
        <v>58</v>
      </c>
      <c r="B63" s="88"/>
      <c r="C63" s="106">
        <f t="shared" si="5"/>
        <v>344</v>
      </c>
      <c r="D63" s="113" t="s">
        <v>124</v>
      </c>
      <c r="E63" s="107">
        <f>IF(($C63=""),"",(+SUM($G63+$I63+$K63+$M63+$O63-LARGE(($G63,$I63,$K63,$M63,$O63),1))))</f>
        <v>219</v>
      </c>
      <c r="F63" s="112">
        <v>205</v>
      </c>
      <c r="G63" s="11">
        <v>29</v>
      </c>
      <c r="H63" s="12">
        <v>0.012141203703703703</v>
      </c>
      <c r="I63" s="11">
        <v>125</v>
      </c>
      <c r="J63" s="12"/>
      <c r="K63" s="11">
        <v>39</v>
      </c>
      <c r="L63" s="13">
        <v>0.012442129629629628</v>
      </c>
      <c r="M63" s="11">
        <v>26</v>
      </c>
      <c r="N63" s="12">
        <v>0.0121875</v>
      </c>
      <c r="O63" s="11">
        <v>125</v>
      </c>
      <c r="P63" s="12"/>
      <c r="Q63" s="21">
        <f t="shared" si="7"/>
        <v>0.012141203703703703</v>
      </c>
      <c r="T63" s="2">
        <f t="shared" si="6"/>
        <v>0.012141203703703703</v>
      </c>
      <c r="AA63" s="107">
        <f>IF(($C63=""),"",(+SUM($G63+$I63+$K63+$M63+$O63-LARGE(($G63,$I63,$K63,$M63,$O63),1))))</f>
        <v>219</v>
      </c>
    </row>
    <row r="64" spans="1:27" ht="12.75">
      <c r="A64" s="88">
        <v>59</v>
      </c>
      <c r="B64" s="88"/>
      <c r="C64" s="106">
        <f t="shared" si="5"/>
        <v>345</v>
      </c>
      <c r="D64" s="117" t="s">
        <v>230</v>
      </c>
      <c r="E64" s="107">
        <f>IF(($C64=""),"",(+SUM($G64+$I64+$K64+$M64+$O64-LARGE(($G64,$I64,$K64,$M64,$O64),1))))</f>
        <v>220</v>
      </c>
      <c r="F64" s="112">
        <v>298</v>
      </c>
      <c r="G64" s="11">
        <v>57</v>
      </c>
      <c r="H64" s="12">
        <v>0.016342592592592593</v>
      </c>
      <c r="I64" s="11">
        <v>33</v>
      </c>
      <c r="J64" s="12">
        <v>0.016030092592592592</v>
      </c>
      <c r="K64" s="11">
        <v>125</v>
      </c>
      <c r="L64" s="13"/>
      <c r="M64" s="11">
        <v>75</v>
      </c>
      <c r="N64" s="12">
        <v>0.018657407407407407</v>
      </c>
      <c r="O64" s="11">
        <v>55</v>
      </c>
      <c r="P64" s="12">
        <v>0.016412037037037037</v>
      </c>
      <c r="Q64" s="21">
        <f t="shared" si="7"/>
        <v>0.016030092592592592</v>
      </c>
      <c r="T64" s="2">
        <f t="shared" si="6"/>
        <v>0.016030092592592592</v>
      </c>
      <c r="AA64" s="107">
        <f>IF(($C64=""),"",(+SUM($G64+$I64+$K64+$M64+$O64-LARGE(($G64,$I64,$K64,$M64,$O64),1))))</f>
        <v>220</v>
      </c>
    </row>
    <row r="65" spans="1:27" ht="12.75">
      <c r="A65" s="88">
        <f>1+A64</f>
        <v>60</v>
      </c>
      <c r="B65" s="88"/>
      <c r="C65" s="106">
        <f t="shared" si="5"/>
        <v>349</v>
      </c>
      <c r="D65" s="113" t="s">
        <v>157</v>
      </c>
      <c r="E65" s="107">
        <f>IF(($C65=""),"",(+SUM($G65+$I65+$K65+$M65+$O65-LARGE(($G65,$I65,$K65,$M65,$O65),1))))</f>
        <v>224</v>
      </c>
      <c r="F65" s="112">
        <v>270</v>
      </c>
      <c r="G65" s="11">
        <v>125</v>
      </c>
      <c r="H65" s="12"/>
      <c r="I65" s="11">
        <v>56</v>
      </c>
      <c r="J65" s="12">
        <v>0.014652777777777778</v>
      </c>
      <c r="K65" s="11">
        <v>125</v>
      </c>
      <c r="L65" s="13"/>
      <c r="M65" s="11">
        <v>42</v>
      </c>
      <c r="N65" s="12">
        <v>0.01460648148148148</v>
      </c>
      <c r="O65" s="11">
        <v>1</v>
      </c>
      <c r="P65" s="12">
        <v>0.013506944444444443</v>
      </c>
      <c r="Q65" s="21">
        <f t="shared" si="7"/>
        <v>0.013506944444444443</v>
      </c>
      <c r="T65" s="2">
        <f t="shared" si="6"/>
        <v>0.013506944444444443</v>
      </c>
      <c r="AA65" s="107">
        <f>IF(($C65=""),"",(+SUM($G65+$I65+$K65+$M65+$O65-LARGE(($G65,$I65,$K65,$M65,$O65),1))))</f>
        <v>224</v>
      </c>
    </row>
    <row r="66" spans="1:27" ht="12.75">
      <c r="A66" s="88">
        <v>61</v>
      </c>
      <c r="B66" s="88"/>
      <c r="C66" s="106">
        <f t="shared" si="5"/>
        <v>350</v>
      </c>
      <c r="D66" s="117" t="s">
        <v>38</v>
      </c>
      <c r="E66" s="107">
        <f>IF(($C66=""),"",(+SUM($G66+$I66+$K66+$M66+$O66-LARGE(($G66,$I66,$K66,$M66,$O66),1))))</f>
        <v>225</v>
      </c>
      <c r="F66" s="112">
        <v>250</v>
      </c>
      <c r="G66" s="11">
        <v>42</v>
      </c>
      <c r="H66" s="12">
        <v>0.010208333333333335</v>
      </c>
      <c r="I66" s="11">
        <v>125</v>
      </c>
      <c r="J66" s="12"/>
      <c r="K66" s="11">
        <v>125</v>
      </c>
      <c r="L66" s="13"/>
      <c r="M66" s="11">
        <v>45</v>
      </c>
      <c r="N66" s="12">
        <v>0.010324074074074072</v>
      </c>
      <c r="O66" s="11">
        <v>13</v>
      </c>
      <c r="P66" s="12">
        <v>0.009953703703703704</v>
      </c>
      <c r="Q66" s="21">
        <f t="shared" si="7"/>
        <v>0.009953703703703704</v>
      </c>
      <c r="T66" s="2">
        <f t="shared" si="6"/>
        <v>0.009953703703703704</v>
      </c>
      <c r="AA66" s="107">
        <f>IF(($C66=""),"",(+SUM($G66+$I66+$K66+$M66+$O66-LARGE(($G66,$I66,$K66,$M66,$O66),1))))</f>
        <v>225</v>
      </c>
    </row>
    <row r="67" spans="1:27" ht="12.75">
      <c r="A67" s="88">
        <v>62</v>
      </c>
      <c r="B67" s="88"/>
      <c r="C67" s="106">
        <f t="shared" si="5"/>
        <v>352</v>
      </c>
      <c r="D67" s="113" t="s">
        <v>34</v>
      </c>
      <c r="E67" s="107">
        <f>IF(($C67=""),"",(+SUM($G67+$I67+$K67+$M67+$O67-LARGE(($G67,$I67,$K67,$M67,$O67),1))))</f>
        <v>227</v>
      </c>
      <c r="F67" s="112">
        <v>215</v>
      </c>
      <c r="G67" s="11">
        <v>15</v>
      </c>
      <c r="H67" s="12">
        <v>0.013194444444444446</v>
      </c>
      <c r="I67" s="11">
        <v>20</v>
      </c>
      <c r="J67" s="12">
        <v>0.012881944444444444</v>
      </c>
      <c r="K67" s="11">
        <v>67</v>
      </c>
      <c r="L67" s="13">
        <v>0.014641203703703707</v>
      </c>
      <c r="M67" s="11">
        <v>125</v>
      </c>
      <c r="N67" s="12"/>
      <c r="O67" s="11">
        <v>125</v>
      </c>
      <c r="P67" s="12"/>
      <c r="Q67" s="21">
        <f t="shared" si="7"/>
        <v>0.012881944444444444</v>
      </c>
      <c r="T67" s="2">
        <f t="shared" si="6"/>
        <v>0.012881944444444444</v>
      </c>
      <c r="AA67" s="107">
        <f>IF(($C67=""),"",(+SUM($G67+$I67+$K67+$M67+$O67-LARGE(($G67,$I67,$K67,$M67,$O67),1))))</f>
        <v>227</v>
      </c>
    </row>
    <row r="68" spans="1:27" ht="12.75">
      <c r="A68" s="88">
        <v>63</v>
      </c>
      <c r="B68" s="88"/>
      <c r="C68" s="106">
        <f t="shared" si="5"/>
        <v>360</v>
      </c>
      <c r="D68" s="117" t="s">
        <v>238</v>
      </c>
      <c r="E68" s="107">
        <f>IF(($C68=""),"",(+SUM($G68+$I68+$K68+$M68+$O68-LARGE(($G68,$I68,$K68,$M68,$O68),1))))</f>
        <v>235</v>
      </c>
      <c r="F68" s="112">
        <v>315</v>
      </c>
      <c r="G68" s="11">
        <v>45</v>
      </c>
      <c r="H68" s="12">
        <v>0.014594907407407407</v>
      </c>
      <c r="I68" s="11">
        <v>22</v>
      </c>
      <c r="J68" s="12">
        <v>0.014305555555555557</v>
      </c>
      <c r="K68" s="11">
        <v>125</v>
      </c>
      <c r="L68" s="13"/>
      <c r="M68" s="11">
        <v>43</v>
      </c>
      <c r="N68" s="12">
        <v>0.014270833333333328</v>
      </c>
      <c r="O68" s="11">
        <v>125</v>
      </c>
      <c r="P68" s="12"/>
      <c r="Q68" s="21">
        <f t="shared" si="7"/>
        <v>0.014270833333333328</v>
      </c>
      <c r="T68" s="2">
        <f t="shared" si="6"/>
        <v>0.014270833333333328</v>
      </c>
      <c r="AA68" s="107">
        <f>IF(($C68=""),"",(+SUM($G68+$I68+$K68+$M68+$O68-LARGE(($G68,$I68,$K68,$M68,$O68),1))))</f>
        <v>235</v>
      </c>
    </row>
    <row r="69" spans="1:27" ht="12.75">
      <c r="A69" s="88">
        <v>64</v>
      </c>
      <c r="B69" s="88"/>
      <c r="C69" s="106">
        <f t="shared" si="5"/>
        <v>364</v>
      </c>
      <c r="D69" s="117" t="s">
        <v>219</v>
      </c>
      <c r="E69" s="107">
        <f>IF(($C69=""),"",(+SUM($G69+$I69+$K69+$M69+$O69-LARGE(($G69,$I69,$K69,$M69,$O69),1))))</f>
        <v>239</v>
      </c>
      <c r="F69" s="112">
        <v>276</v>
      </c>
      <c r="G69" s="11">
        <v>18</v>
      </c>
      <c r="H69" s="12">
        <v>0.014247685185185183</v>
      </c>
      <c r="I69" s="11">
        <v>32</v>
      </c>
      <c r="J69" s="12">
        <v>0.014120370370370368</v>
      </c>
      <c r="K69" s="11">
        <v>125</v>
      </c>
      <c r="L69" s="13"/>
      <c r="M69" s="11">
        <v>64</v>
      </c>
      <c r="N69" s="12">
        <v>0.014537037037037038</v>
      </c>
      <c r="O69" s="11">
        <v>125</v>
      </c>
      <c r="P69" s="12"/>
      <c r="Q69" s="21">
        <f t="shared" si="7"/>
        <v>0.014120370370370368</v>
      </c>
      <c r="T69" s="2">
        <f t="shared" si="6"/>
        <v>0.014120370370370368</v>
      </c>
      <c r="AA69" s="107">
        <f>IF(($C69=""),"",(+SUM($G69+$I69+$K69+$M69+$O69-LARGE(($G69,$I69,$K69,$M69,$O69),1))))</f>
        <v>239</v>
      </c>
    </row>
    <row r="70" spans="1:27" ht="12.75">
      <c r="A70" s="88">
        <v>65</v>
      </c>
      <c r="B70" s="88"/>
      <c r="C70" s="106">
        <f t="shared" si="5"/>
        <v>371</v>
      </c>
      <c r="D70" s="113" t="s">
        <v>56</v>
      </c>
      <c r="E70" s="107">
        <f>IF(($C70=""),"",(+SUM($G70+$I70+$K70+$M70+$O70-LARGE(($G70,$I70,$K70,$M70,$O70),1))))</f>
        <v>246</v>
      </c>
      <c r="F70" s="112">
        <v>243</v>
      </c>
      <c r="G70" s="11">
        <v>125</v>
      </c>
      <c r="H70" s="12"/>
      <c r="I70" s="11">
        <v>46</v>
      </c>
      <c r="J70" s="12">
        <v>0.012754629629629628</v>
      </c>
      <c r="K70" s="11">
        <v>125</v>
      </c>
      <c r="L70" s="13"/>
      <c r="M70" s="11">
        <v>66</v>
      </c>
      <c r="N70" s="12">
        <v>0.01326388888888889</v>
      </c>
      <c r="O70" s="11">
        <v>9</v>
      </c>
      <c r="P70" s="12">
        <v>0.012314814814814815</v>
      </c>
      <c r="Q70" s="21">
        <f t="shared" si="7"/>
        <v>0.012314814814814815</v>
      </c>
      <c r="T70" s="2">
        <f t="shared" si="6"/>
        <v>0.012314814814814815</v>
      </c>
      <c r="AA70" s="107">
        <f>IF(($C70=""),"",(+SUM($G70+$I70+$K70+$M70+$O70-LARGE(($G70,$I70,$K70,$M70,$O70),1))))</f>
        <v>246</v>
      </c>
    </row>
    <row r="71" spans="1:27" ht="12.75">
      <c r="A71" s="88">
        <v>66</v>
      </c>
      <c r="B71" s="88"/>
      <c r="C71" s="106">
        <f t="shared" si="5"/>
        <v>381</v>
      </c>
      <c r="D71" s="117" t="s">
        <v>184</v>
      </c>
      <c r="E71" s="107">
        <f>IF(($C71=""),"",(+SUM($G71+$I71+$K71+$M71+$O71-LARGE(($G71,$I71,$K71,$M71,$O71),1))))</f>
        <v>256</v>
      </c>
      <c r="F71" s="112">
        <v>226</v>
      </c>
      <c r="G71" s="11">
        <v>125</v>
      </c>
      <c r="H71" s="12"/>
      <c r="I71" s="11">
        <v>53</v>
      </c>
      <c r="J71" s="12">
        <v>0.014629629629629631</v>
      </c>
      <c r="K71" s="11">
        <v>21</v>
      </c>
      <c r="L71" s="13">
        <v>0.014502314814814815</v>
      </c>
      <c r="M71" s="11">
        <v>125</v>
      </c>
      <c r="N71" s="12"/>
      <c r="O71" s="11">
        <v>57</v>
      </c>
      <c r="P71" s="12">
        <v>0.014560185185185186</v>
      </c>
      <c r="Q71" s="21">
        <f t="shared" si="7"/>
        <v>0.014502314814814815</v>
      </c>
      <c r="T71" s="2">
        <f t="shared" si="6"/>
        <v>0.014502314814814815</v>
      </c>
      <c r="AA71" s="107">
        <f>IF(($C71=""),"",(+SUM($G71+$I71+$K71+$M71+$O71-LARGE(($G71,$I71,$K71,$M71,$O71),1))))</f>
        <v>256</v>
      </c>
    </row>
    <row r="72" spans="1:27" ht="12.75">
      <c r="A72" s="88">
        <v>67</v>
      </c>
      <c r="B72" s="88"/>
      <c r="C72" s="106">
        <f t="shared" si="5"/>
        <v>383</v>
      </c>
      <c r="D72" s="112" t="s">
        <v>198</v>
      </c>
      <c r="E72" s="107">
        <f>IF(($C72=""),"",(+SUM($G72+$I72+$K72+$M72+$O72-LARGE(($G72,$I72,$K72,$M72,$O72),1))))</f>
        <v>258</v>
      </c>
      <c r="F72" s="112">
        <v>242</v>
      </c>
      <c r="G72" s="11">
        <v>125</v>
      </c>
      <c r="H72" s="12"/>
      <c r="I72" s="11">
        <v>63</v>
      </c>
      <c r="J72" s="13">
        <v>0.013229166666666665</v>
      </c>
      <c r="K72" s="11">
        <v>47</v>
      </c>
      <c r="L72" s="13">
        <v>0.0134375</v>
      </c>
      <c r="M72" s="11">
        <v>23</v>
      </c>
      <c r="N72" s="12">
        <v>0.013194444444444446</v>
      </c>
      <c r="O72" s="11">
        <v>125</v>
      </c>
      <c r="P72" s="12"/>
      <c r="Q72" s="21">
        <f t="shared" si="7"/>
        <v>0.013194444444444446</v>
      </c>
      <c r="T72" s="2">
        <f t="shared" si="6"/>
        <v>0.013194444444444446</v>
      </c>
      <c r="AA72" s="107">
        <f>IF(($C72=""),"",(+SUM($G72+$I72+$K72+$M72+$O72-LARGE(($G72,$I72,$K72,$M72,$O72),1))))</f>
        <v>258</v>
      </c>
    </row>
    <row r="73" spans="1:27" ht="12.75">
      <c r="A73" s="88">
        <v>68</v>
      </c>
      <c r="B73" s="88"/>
      <c r="C73" s="106">
        <f aca="true" t="shared" si="8" ref="C73:C104">IF(D73="","",SUM(G73,I73,K73,M73,O73))</f>
        <v>384</v>
      </c>
      <c r="D73" s="117" t="s">
        <v>48</v>
      </c>
      <c r="E73" s="107">
        <f>IF(($C73=""),"",(+SUM($G73+$I73+$K73+$M73+$O73-LARGE(($G73,$I73,$K73,$M73,$O73),1))))</f>
        <v>259</v>
      </c>
      <c r="F73" s="112">
        <v>221</v>
      </c>
      <c r="G73" s="11">
        <v>22</v>
      </c>
      <c r="H73" s="12">
        <v>0.013078703703703703</v>
      </c>
      <c r="I73" s="11">
        <v>125</v>
      </c>
      <c r="J73" s="12"/>
      <c r="K73" s="11">
        <v>125</v>
      </c>
      <c r="L73" s="13"/>
      <c r="M73" s="11">
        <v>67</v>
      </c>
      <c r="N73" s="12">
        <v>0.013645833333333334</v>
      </c>
      <c r="O73" s="11">
        <v>45</v>
      </c>
      <c r="P73" s="12">
        <v>0.013136574074074073</v>
      </c>
      <c r="Q73" s="21">
        <f t="shared" si="7"/>
        <v>0.013078703703703703</v>
      </c>
      <c r="T73" s="2">
        <f t="shared" si="6"/>
        <v>0.013078703703703703</v>
      </c>
      <c r="AA73" s="107">
        <f>IF(($C73=""),"",(+SUM($G73+$I73+$K73+$M73+$O73-LARGE(($G73,$I73,$K73,$M73,$O73),1))))</f>
        <v>259</v>
      </c>
    </row>
    <row r="74" spans="1:27" ht="12.75">
      <c r="A74" s="88">
        <v>69</v>
      </c>
      <c r="B74" s="88"/>
      <c r="C74" s="162">
        <f t="shared" si="8"/>
        <v>389</v>
      </c>
      <c r="D74" s="117" t="s">
        <v>438</v>
      </c>
      <c r="E74" s="107">
        <f>IF(($C74=""),"",(+SUM($G74+$I74+$K74+$M74+$O74-LARGE(($G74,$I74,$K74,$M74,$O74),1))))</f>
        <v>264</v>
      </c>
      <c r="F74" s="112">
        <v>327</v>
      </c>
      <c r="G74" s="160">
        <v>125</v>
      </c>
      <c r="H74" s="185"/>
      <c r="I74" s="160">
        <v>125</v>
      </c>
      <c r="J74" s="185"/>
      <c r="K74" s="160">
        <v>125</v>
      </c>
      <c r="L74" s="185"/>
      <c r="M74" s="181">
        <v>6</v>
      </c>
      <c r="N74" s="184">
        <v>0.015983796296296295</v>
      </c>
      <c r="O74" s="11">
        <v>8</v>
      </c>
      <c r="P74" s="12">
        <v>0.015428240740740739</v>
      </c>
      <c r="Q74" s="21">
        <f t="shared" si="7"/>
        <v>0.015428240740740739</v>
      </c>
      <c r="T74" s="2">
        <f t="shared" si="6"/>
        <v>0.015428240740740739</v>
      </c>
      <c r="AA74" s="107">
        <f>IF(($C74=""),"",(+SUM($G74+$I74+$K74+$M74+$O74-LARGE(($G74,$I74,$K74,$M74,$O74),1))))</f>
        <v>264</v>
      </c>
    </row>
    <row r="75" spans="1:27" ht="12.75">
      <c r="A75" s="88">
        <v>70</v>
      </c>
      <c r="B75" s="88"/>
      <c r="C75" s="106">
        <f t="shared" si="8"/>
        <v>392</v>
      </c>
      <c r="D75" s="113" t="s">
        <v>61</v>
      </c>
      <c r="E75" s="107">
        <f>IF(($C75=""),"",(+SUM($G75+$I75+$K75+$M75+$O75-LARGE(($G75,$I75,$K75,$M75,$O75),1))))</f>
        <v>267</v>
      </c>
      <c r="F75" s="112">
        <v>256</v>
      </c>
      <c r="G75" s="11">
        <v>125</v>
      </c>
      <c r="H75" s="184"/>
      <c r="I75" s="11">
        <v>65</v>
      </c>
      <c r="J75" s="184">
        <v>0.010868055555555558</v>
      </c>
      <c r="K75" s="11">
        <v>52</v>
      </c>
      <c r="L75" s="184">
        <v>0.010925925925925926</v>
      </c>
      <c r="M75" s="11">
        <v>25</v>
      </c>
      <c r="N75" s="184">
        <v>0.010613425925925925</v>
      </c>
      <c r="O75" s="11">
        <v>125</v>
      </c>
      <c r="P75" s="12"/>
      <c r="Q75" s="21">
        <f t="shared" si="7"/>
        <v>0.010613425925925925</v>
      </c>
      <c r="T75" s="2">
        <f t="shared" si="6"/>
        <v>0.010613425925925925</v>
      </c>
      <c r="AA75" s="107">
        <f>IF(($C75=""),"",(+SUM($G75+$I75+$K75+$M75+$O75-LARGE(($G75,$I75,$K75,$M75,$O75),1))))</f>
        <v>267</v>
      </c>
    </row>
    <row r="76" spans="1:27" ht="12.75">
      <c r="A76" s="88">
        <v>71</v>
      </c>
      <c r="B76" s="88"/>
      <c r="C76" s="106">
        <f t="shared" si="8"/>
        <v>393</v>
      </c>
      <c r="D76" s="117" t="s">
        <v>104</v>
      </c>
      <c r="E76" s="107">
        <f>IF(($C76=""),"",(+SUM($G76+$I76+$K76+$M76+$O76-LARGE(($G76,$I76,$K76,$M76,$O76),1))))</f>
        <v>268</v>
      </c>
      <c r="F76" s="112">
        <v>304</v>
      </c>
      <c r="G76" s="11">
        <v>125</v>
      </c>
      <c r="H76" s="184"/>
      <c r="I76" s="11">
        <v>75</v>
      </c>
      <c r="J76" s="184">
        <v>0.018831018518518518</v>
      </c>
      <c r="K76" s="11">
        <v>54</v>
      </c>
      <c r="L76" s="184">
        <v>0.018622685185185187</v>
      </c>
      <c r="M76" s="11">
        <v>14</v>
      </c>
      <c r="N76" s="184">
        <v>0.018275462962962962</v>
      </c>
      <c r="O76" s="11">
        <v>125</v>
      </c>
      <c r="P76" s="12"/>
      <c r="Q76" s="21">
        <f t="shared" si="7"/>
        <v>0.018275462962962962</v>
      </c>
      <c r="T76" s="2">
        <f t="shared" si="6"/>
        <v>0.018275462962962962</v>
      </c>
      <c r="AA76" s="107">
        <f>IF(($C76=""),"",(+SUM($G76+$I76+$K76+$M76+$O76-LARGE(($G76,$I76,$K76,$M76,$O76),1))))</f>
        <v>268</v>
      </c>
    </row>
    <row r="77" spans="1:27" ht="12.75">
      <c r="A77" s="88">
        <v>72</v>
      </c>
      <c r="B77" s="88"/>
      <c r="C77" s="162">
        <f t="shared" si="8"/>
        <v>396</v>
      </c>
      <c r="D77" s="159" t="s">
        <v>434</v>
      </c>
      <c r="E77" s="107">
        <f>IF(($C77=""),"",(+SUM($G77+$I77+$K77+$M77+$O77-LARGE(($G77,$I77,$K77,$M77,$O77),1))))</f>
        <v>271</v>
      </c>
      <c r="F77" s="159">
        <v>323</v>
      </c>
      <c r="G77" s="160">
        <v>125</v>
      </c>
      <c r="H77" s="188"/>
      <c r="I77" s="160">
        <v>125</v>
      </c>
      <c r="J77" s="188"/>
      <c r="K77" s="160">
        <v>125</v>
      </c>
      <c r="L77" s="188"/>
      <c r="M77" s="160">
        <v>5</v>
      </c>
      <c r="N77" s="189">
        <v>0.011585648148148147</v>
      </c>
      <c r="O77" s="11">
        <v>16</v>
      </c>
      <c r="P77" s="12">
        <v>0.011087962962962957</v>
      </c>
      <c r="Q77" s="21">
        <f t="shared" si="7"/>
        <v>0.011087962962962957</v>
      </c>
      <c r="T77" s="2">
        <f t="shared" si="6"/>
        <v>0.011087962962962957</v>
      </c>
      <c r="AA77" s="107">
        <f>IF(($C77=""),"",(+SUM($G77+$I77+$K77+$M77+$O77-LARGE(($G77,$I77,$K77,$M77,$O77),1))))</f>
        <v>271</v>
      </c>
    </row>
    <row r="78" spans="1:27" ht="12.75">
      <c r="A78" s="88">
        <v>73</v>
      </c>
      <c r="B78" s="88"/>
      <c r="C78" s="88">
        <f t="shared" si="8"/>
        <v>399</v>
      </c>
      <c r="D78" s="117" t="s">
        <v>431</v>
      </c>
      <c r="E78" s="107">
        <f>IF(($C78=""),"",(+SUM($G78+$I78+$K78+$M78+$O78-LARGE(($G78,$I78,$K78,$M78,$O78),1))))</f>
        <v>274</v>
      </c>
      <c r="F78" s="112">
        <v>320</v>
      </c>
      <c r="G78" s="181">
        <v>125</v>
      </c>
      <c r="H78" s="185"/>
      <c r="I78" s="183">
        <v>6</v>
      </c>
      <c r="J78" s="184">
        <v>0.015983796296296295</v>
      </c>
      <c r="K78" s="11">
        <v>125</v>
      </c>
      <c r="L78" s="185"/>
      <c r="M78" s="181">
        <v>18</v>
      </c>
      <c r="N78" s="184">
        <v>0.015740740740740743</v>
      </c>
      <c r="O78" s="11">
        <v>125</v>
      </c>
      <c r="P78" s="184"/>
      <c r="Q78" s="21">
        <f t="shared" si="7"/>
        <v>0.015740740740740743</v>
      </c>
      <c r="T78" s="2">
        <f t="shared" si="6"/>
        <v>0.015740740740740743</v>
      </c>
      <c r="AA78" s="107">
        <f>IF(($C78=""),"",(+SUM($G78+$I78+$K78+$M78+$O78-LARGE(($G78,$I78,$K78,$M78,$O78),1))))</f>
        <v>274</v>
      </c>
    </row>
    <row r="79" spans="1:27" ht="12.75">
      <c r="A79" s="88">
        <v>74</v>
      </c>
      <c r="B79" s="88"/>
      <c r="C79" s="88">
        <f t="shared" si="8"/>
        <v>400</v>
      </c>
      <c r="D79" s="117" t="s">
        <v>433</v>
      </c>
      <c r="E79" s="107">
        <f>IF(($C79=""),"",(+SUM($G79+$I79+$K79+$M79+$O79-LARGE(($G79,$I79,$K79,$M79,$O79),1))))</f>
        <v>275</v>
      </c>
      <c r="F79" s="140">
        <v>322</v>
      </c>
      <c r="G79" s="181">
        <v>125</v>
      </c>
      <c r="H79" s="185"/>
      <c r="I79" s="181">
        <v>125</v>
      </c>
      <c r="J79" s="185"/>
      <c r="K79" s="181">
        <v>6</v>
      </c>
      <c r="L79" s="184">
        <v>0.011215277777777777</v>
      </c>
      <c r="M79" s="181">
        <v>125</v>
      </c>
      <c r="N79" s="185"/>
      <c r="O79" s="181">
        <v>19</v>
      </c>
      <c r="P79" s="184">
        <v>0.010925925925925924</v>
      </c>
      <c r="Q79" s="21">
        <f t="shared" si="7"/>
        <v>0.010925925925925924</v>
      </c>
      <c r="T79" s="2">
        <f t="shared" si="6"/>
        <v>0.010925925925925924</v>
      </c>
      <c r="AA79" s="107">
        <f>IF(($C79=""),"",(+SUM($G79+$I79+$K79+$M79+$O79-LARGE(($G79,$I79,$K79,$M79,$O79),1))))</f>
        <v>275</v>
      </c>
    </row>
    <row r="80" spans="1:27" ht="12.75">
      <c r="A80" s="88">
        <v>75</v>
      </c>
      <c r="B80" s="88"/>
      <c r="C80" s="106">
        <f t="shared" si="8"/>
        <v>401</v>
      </c>
      <c r="D80" s="117" t="s">
        <v>216</v>
      </c>
      <c r="E80" s="107">
        <f>IF(($C80=""),"",(+SUM($G80+$I80+$K80+$M80+$O80-LARGE(($G80,$I80,$K80,$M80,$O80),1))))</f>
        <v>276</v>
      </c>
      <c r="F80" s="112">
        <v>272</v>
      </c>
      <c r="G80" s="11">
        <v>25</v>
      </c>
      <c r="H80" s="12">
        <v>0.015891203703703706</v>
      </c>
      <c r="I80" s="11">
        <v>125</v>
      </c>
      <c r="J80" s="12"/>
      <c r="K80" s="11">
        <v>125</v>
      </c>
      <c r="L80" s="184"/>
      <c r="M80" s="11">
        <v>1</v>
      </c>
      <c r="N80" s="184">
        <v>0.013993055555555554</v>
      </c>
      <c r="O80" s="11">
        <v>125</v>
      </c>
      <c r="P80" s="184"/>
      <c r="Q80" s="21">
        <f t="shared" si="7"/>
        <v>0.013993055555555554</v>
      </c>
      <c r="T80" s="2">
        <f t="shared" si="6"/>
        <v>0.013993055555555554</v>
      </c>
      <c r="AA80" s="107">
        <f>IF(($C80=""),"",(+SUM($G80+$I80+$K80+$M80+$O80-LARGE(($G80,$I80,$K80,$M80,$O80),1))))</f>
        <v>276</v>
      </c>
    </row>
    <row r="81" spans="1:27" ht="12.75">
      <c r="A81" s="88">
        <v>76</v>
      </c>
      <c r="B81" s="88"/>
      <c r="C81" s="106">
        <f t="shared" si="8"/>
        <v>402</v>
      </c>
      <c r="D81" s="113" t="s">
        <v>160</v>
      </c>
      <c r="E81" s="107">
        <f>IF(($C81=""),"",(+SUM($G81+$I81+$K81+$M81+$O81-LARGE(($G81,$I81,$K81,$M81,$O81),1))))</f>
        <v>277</v>
      </c>
      <c r="F81" s="112">
        <v>264</v>
      </c>
      <c r="G81" s="11">
        <v>55</v>
      </c>
      <c r="H81" s="12">
        <v>0.014247685185185184</v>
      </c>
      <c r="I81" s="11">
        <v>125</v>
      </c>
      <c r="J81" s="12"/>
      <c r="K81" s="11">
        <v>125</v>
      </c>
      <c r="L81" s="13"/>
      <c r="M81" s="11">
        <v>47</v>
      </c>
      <c r="N81" s="12">
        <v>0.014166666666666662</v>
      </c>
      <c r="O81" s="11">
        <v>50</v>
      </c>
      <c r="P81" s="12">
        <v>0.014270833333333328</v>
      </c>
      <c r="Q81" s="21">
        <f t="shared" si="7"/>
        <v>0.014166666666666662</v>
      </c>
      <c r="T81" s="2">
        <f t="shared" si="6"/>
        <v>0.014166666666666662</v>
      </c>
      <c r="AA81" s="107">
        <f>IF(($C81=""),"",(+SUM($G81+$I81+$K81+$M81+$O81-LARGE(($G81,$I81,$K81,$M81,$O81),1))))</f>
        <v>277</v>
      </c>
    </row>
    <row r="82" spans="1:27" ht="12.75">
      <c r="A82" s="88">
        <v>77</v>
      </c>
      <c r="B82" s="88"/>
      <c r="C82" s="106">
        <f t="shared" si="8"/>
        <v>406</v>
      </c>
      <c r="D82" s="117" t="s">
        <v>65</v>
      </c>
      <c r="E82" s="107">
        <f>IF(($C82=""),"",(+SUM($G82+$I82+$K82+$M82+$O82-LARGE(($G82,$I82,$K82,$M82,$O82),1))))</f>
        <v>281</v>
      </c>
      <c r="F82" s="112">
        <v>219</v>
      </c>
      <c r="G82" s="11">
        <v>38</v>
      </c>
      <c r="H82" s="12">
        <v>0.01013888888888889</v>
      </c>
      <c r="I82" s="11">
        <v>125</v>
      </c>
      <c r="J82" s="13"/>
      <c r="K82" s="11">
        <v>61</v>
      </c>
      <c r="L82" s="13">
        <v>0.010844907407407409</v>
      </c>
      <c r="M82" s="11">
        <v>57</v>
      </c>
      <c r="N82" s="12">
        <v>0.010347222222222218</v>
      </c>
      <c r="O82" s="11">
        <v>125</v>
      </c>
      <c r="P82" s="12"/>
      <c r="Q82" s="21">
        <f t="shared" si="7"/>
        <v>0.01013888888888889</v>
      </c>
      <c r="T82" s="2">
        <f t="shared" si="6"/>
        <v>0.01013888888888889</v>
      </c>
      <c r="AA82" s="107">
        <f>IF(($C82=""),"",(+SUM($G82+$I82+$K82+$M82+$O82-LARGE(($G82,$I82,$K82,$M82,$O82),1))))</f>
        <v>281</v>
      </c>
    </row>
    <row r="83" spans="1:27" ht="12.75">
      <c r="A83" s="88">
        <v>78</v>
      </c>
      <c r="B83" s="88"/>
      <c r="C83" s="106">
        <f t="shared" si="8"/>
        <v>418</v>
      </c>
      <c r="D83" s="117" t="s">
        <v>217</v>
      </c>
      <c r="E83" s="107">
        <f>IF(($C83=""),"",(+SUM($G83+$I83+$K83+$M83+$O83-LARGE(($G83,$I83,$K83,$M83,$O83),1))))</f>
        <v>293</v>
      </c>
      <c r="F83" s="112">
        <v>273</v>
      </c>
      <c r="G83" s="11">
        <v>10</v>
      </c>
      <c r="H83" s="12">
        <v>0.012337962962962962</v>
      </c>
      <c r="I83" s="11">
        <v>125</v>
      </c>
      <c r="J83" s="12"/>
      <c r="K83" s="11">
        <v>125</v>
      </c>
      <c r="L83" s="13"/>
      <c r="M83" s="11">
        <v>33</v>
      </c>
      <c r="N83" s="12">
        <v>0.012268518518518519</v>
      </c>
      <c r="O83" s="11">
        <v>125</v>
      </c>
      <c r="P83" s="12"/>
      <c r="Q83" s="21">
        <f t="shared" si="7"/>
        <v>0.012268518518518519</v>
      </c>
      <c r="T83" s="2">
        <f t="shared" si="6"/>
        <v>0.012268518518518519</v>
      </c>
      <c r="AA83" s="107">
        <f>IF(($C83=""),"",(+SUM($G83+$I83+$K83+$M83+$O83-LARGE(($G83,$I83,$K83,$M83,$O83),1))))</f>
        <v>293</v>
      </c>
    </row>
    <row r="84" spans="1:27" ht="12.75">
      <c r="A84" s="88">
        <v>79</v>
      </c>
      <c r="B84" s="88"/>
      <c r="C84" s="106">
        <f t="shared" si="8"/>
        <v>422</v>
      </c>
      <c r="D84" s="113" t="s">
        <v>54</v>
      </c>
      <c r="E84" s="107">
        <f>IF(($C84=""),"",(+SUM($G84+$I84+$K84+$M84+$O84-LARGE(($G84,$I84,$K84,$M84,$O84),1))))</f>
        <v>297</v>
      </c>
      <c r="F84" s="112">
        <v>228</v>
      </c>
      <c r="G84" s="11">
        <v>17</v>
      </c>
      <c r="H84" s="12">
        <v>0.014247685185185183</v>
      </c>
      <c r="I84" s="11">
        <v>125</v>
      </c>
      <c r="J84" s="12"/>
      <c r="K84" s="11">
        <v>30</v>
      </c>
      <c r="L84" s="13">
        <v>0.01436342592592592</v>
      </c>
      <c r="M84" s="11">
        <v>125</v>
      </c>
      <c r="N84" s="12"/>
      <c r="O84" s="11">
        <v>125</v>
      </c>
      <c r="P84" s="12"/>
      <c r="Q84" s="21">
        <f t="shared" si="7"/>
        <v>0.014247685185185183</v>
      </c>
      <c r="T84" s="2">
        <f t="shared" si="6"/>
        <v>0.014247685185185183</v>
      </c>
      <c r="AA84" s="107">
        <f>IF(($C84=""),"",(+SUM($G84+$I84+$K84+$M84+$O84-LARGE(($G84,$I84,$K84,$M84,$O84),1))))</f>
        <v>297</v>
      </c>
    </row>
    <row r="85" spans="1:27" ht="12.75">
      <c r="A85" s="88">
        <v>79</v>
      </c>
      <c r="B85" s="88"/>
      <c r="C85" s="106">
        <f t="shared" si="8"/>
        <v>422</v>
      </c>
      <c r="D85" s="117" t="s">
        <v>187</v>
      </c>
      <c r="E85" s="107">
        <f>IF(($C85=""),"",(+SUM($G85+$I85+$K85+$M85+$O85-LARGE(($G85,$I85,$K85,$M85,$O85),1))))</f>
        <v>297</v>
      </c>
      <c r="F85" s="112">
        <v>229</v>
      </c>
      <c r="G85" s="11">
        <v>46</v>
      </c>
      <c r="H85" s="12">
        <v>0.01824074074074074</v>
      </c>
      <c r="I85" s="11">
        <v>71</v>
      </c>
      <c r="J85" s="12">
        <v>0.019178240740740742</v>
      </c>
      <c r="K85" s="11">
        <v>55</v>
      </c>
      <c r="L85" s="13">
        <v>0.019166666666666665</v>
      </c>
      <c r="M85" s="11">
        <v>125</v>
      </c>
      <c r="N85" s="12"/>
      <c r="O85" s="11">
        <v>125</v>
      </c>
      <c r="P85" s="12"/>
      <c r="Q85" s="21">
        <f t="shared" si="7"/>
        <v>0.01824074074074074</v>
      </c>
      <c r="T85" s="2">
        <f t="shared" si="6"/>
        <v>0.01824074074074074</v>
      </c>
      <c r="AA85" s="107">
        <f>IF(($C85=""),"",(+SUM($G85+$I85+$K85+$M85+$O85-LARGE(($G85,$I85,$K85,$M85,$O85),1))))</f>
        <v>297</v>
      </c>
    </row>
    <row r="86" spans="1:27" ht="12.75">
      <c r="A86" s="88">
        <v>81</v>
      </c>
      <c r="B86" s="88"/>
      <c r="C86" s="106">
        <f t="shared" si="8"/>
        <v>435</v>
      </c>
      <c r="D86" s="113" t="s">
        <v>51</v>
      </c>
      <c r="E86" s="107">
        <f>IF(($C86=""),"",(+SUM($G86+$I86+$K86+$M86+$O86-LARGE(($G86,$I86,$K86,$M86,$O86),1))))</f>
        <v>310</v>
      </c>
      <c r="F86" s="112">
        <v>285</v>
      </c>
      <c r="G86" s="11">
        <v>125</v>
      </c>
      <c r="H86" s="12"/>
      <c r="I86" s="11">
        <v>72</v>
      </c>
      <c r="J86" s="12">
        <v>0.013634259259259261</v>
      </c>
      <c r="K86" s="11">
        <v>50</v>
      </c>
      <c r="L86" s="13">
        <v>0.013483796296296294</v>
      </c>
      <c r="M86" s="11">
        <v>63</v>
      </c>
      <c r="N86" s="12">
        <v>0.0137962962962963</v>
      </c>
      <c r="O86" s="11">
        <v>125</v>
      </c>
      <c r="P86" s="12"/>
      <c r="Q86" s="21">
        <f t="shared" si="7"/>
        <v>0.013483796296296294</v>
      </c>
      <c r="T86" s="2">
        <f t="shared" si="6"/>
        <v>0.013483796296296294</v>
      </c>
      <c r="AA86" s="107">
        <f>IF(($C86=""),"",(+SUM($G86+$I86+$K86+$M86+$O86-LARGE(($G86,$I86,$K86,$M86,$O86),1))))</f>
        <v>310</v>
      </c>
    </row>
    <row r="87" spans="1:27" ht="12.75">
      <c r="A87" s="88">
        <v>82</v>
      </c>
      <c r="B87" s="88"/>
      <c r="C87" s="106">
        <f t="shared" si="8"/>
        <v>441</v>
      </c>
      <c r="D87" s="117" t="s">
        <v>220</v>
      </c>
      <c r="E87" s="107">
        <f>IF(($C87=""),"",(+SUM($G87+$I87+$K87+$M87+$O87-LARGE(($G87,$I87,$K87,$M87,$O87),1))))</f>
        <v>316</v>
      </c>
      <c r="F87" s="112">
        <v>278</v>
      </c>
      <c r="G87" s="11">
        <v>125</v>
      </c>
      <c r="H87" s="12"/>
      <c r="I87" s="11">
        <v>125</v>
      </c>
      <c r="J87" s="184"/>
      <c r="K87" s="11">
        <v>125</v>
      </c>
      <c r="L87" s="13"/>
      <c r="M87" s="11">
        <v>59</v>
      </c>
      <c r="N87" s="184">
        <v>0.01769675925925926</v>
      </c>
      <c r="O87" s="11">
        <v>7</v>
      </c>
      <c r="P87" s="12">
        <v>0.017152777777777777</v>
      </c>
      <c r="Q87" s="21">
        <f t="shared" si="7"/>
        <v>0.017152777777777777</v>
      </c>
      <c r="T87" s="2">
        <f t="shared" si="6"/>
        <v>0.017152777777777777</v>
      </c>
      <c r="AA87" s="107">
        <f>IF(($C87=""),"",(+SUM($G87+$I87+$K87+$M87+$O87-LARGE(($G87,$I87,$K87,$M87,$O87),1))))</f>
        <v>316</v>
      </c>
    </row>
    <row r="88" spans="1:27" ht="12.75">
      <c r="A88" s="88">
        <v>83</v>
      </c>
      <c r="B88" s="88"/>
      <c r="C88" s="162">
        <f t="shared" si="8"/>
        <v>447</v>
      </c>
      <c r="D88" s="117" t="s">
        <v>435</v>
      </c>
      <c r="E88" s="107">
        <f>IF(($C88=""),"",(+SUM($G88+$I88+$K88+$M88+$O88-LARGE(($G88,$I88,$K88,$M88,$O88),1))))</f>
        <v>322</v>
      </c>
      <c r="F88" s="112">
        <v>324</v>
      </c>
      <c r="G88" s="11">
        <v>125</v>
      </c>
      <c r="H88" s="185"/>
      <c r="I88" s="11">
        <v>125</v>
      </c>
      <c r="J88" s="185"/>
      <c r="K88" s="11">
        <v>125</v>
      </c>
      <c r="L88" s="185"/>
      <c r="M88" s="181">
        <v>68</v>
      </c>
      <c r="N88" s="184">
        <v>0.017326388888888888</v>
      </c>
      <c r="O88" s="11">
        <v>4</v>
      </c>
      <c r="P88" s="12">
        <v>0.016458333333333332</v>
      </c>
      <c r="Q88" s="21">
        <f aca="true" t="shared" si="9" ref="Q88:Q110">+T88</f>
        <v>0.016458333333333332</v>
      </c>
      <c r="T88" s="2">
        <f t="shared" si="6"/>
        <v>0.016458333333333332</v>
      </c>
      <c r="AA88" s="107">
        <f>IF(($C88=""),"",(+SUM($G88+$I88+$K88+$M88+$O88-LARGE(($G88,$I88,$K88,$M88,$O88),1))))</f>
        <v>322</v>
      </c>
    </row>
    <row r="89" spans="1:27" ht="12.75">
      <c r="A89" s="88">
        <v>84</v>
      </c>
      <c r="B89" s="88"/>
      <c r="C89" s="106">
        <f t="shared" si="8"/>
        <v>454</v>
      </c>
      <c r="D89" s="113" t="s">
        <v>180</v>
      </c>
      <c r="E89" s="107">
        <f>IF(($C89=""),"",(+SUM($G89+$I89+$K89+$M89+$O89-LARGE(($G89,$I89,$K89,$M89,$O89),1))))</f>
        <v>329</v>
      </c>
      <c r="F89" s="112">
        <v>222</v>
      </c>
      <c r="G89" s="11">
        <v>14</v>
      </c>
      <c r="H89" s="184">
        <v>0.011261574074074071</v>
      </c>
      <c r="I89" s="11">
        <v>125</v>
      </c>
      <c r="J89" s="184"/>
      <c r="K89" s="11">
        <v>125</v>
      </c>
      <c r="L89" s="184"/>
      <c r="M89" s="11">
        <v>125</v>
      </c>
      <c r="N89" s="184"/>
      <c r="O89" s="11">
        <v>65</v>
      </c>
      <c r="P89" s="12">
        <v>0.011840277777777774</v>
      </c>
      <c r="Q89" s="21">
        <f t="shared" si="9"/>
        <v>0.011261574074074071</v>
      </c>
      <c r="T89" s="2">
        <f t="shared" si="6"/>
        <v>0.011261574074074071</v>
      </c>
      <c r="AA89" s="107">
        <f>IF(($C89=""),"",(+SUM($G89+$I89+$K89+$M89+$O89-LARGE(($G89,$I89,$K89,$M89,$O89),1))))</f>
        <v>329</v>
      </c>
    </row>
    <row r="90" spans="1:27" ht="12.75">
      <c r="A90" s="88">
        <v>84</v>
      </c>
      <c r="B90" s="22"/>
      <c r="C90" s="162">
        <f t="shared" si="8"/>
        <v>454</v>
      </c>
      <c r="D90" s="117" t="s">
        <v>436</v>
      </c>
      <c r="E90" s="107">
        <f>IF(($C90=""),"",(+SUM($G90+$I90+$K90+$M90+$O90-LARGE(($G90,$I90,$K90,$M90,$O90),1))))</f>
        <v>329</v>
      </c>
      <c r="F90" s="112">
        <v>325</v>
      </c>
      <c r="G90" s="160">
        <v>125</v>
      </c>
      <c r="H90" s="185"/>
      <c r="I90" s="160">
        <v>125</v>
      </c>
      <c r="J90" s="185"/>
      <c r="K90" s="160">
        <v>125</v>
      </c>
      <c r="L90" s="185"/>
      <c r="M90" s="181">
        <v>46</v>
      </c>
      <c r="N90" s="184">
        <v>0.015370370370370371</v>
      </c>
      <c r="O90" s="11">
        <v>33</v>
      </c>
      <c r="P90" s="12">
        <v>0.015266203703703702</v>
      </c>
      <c r="Q90" s="21">
        <f t="shared" si="9"/>
        <v>0.015266203703703702</v>
      </c>
      <c r="T90" s="2">
        <f t="shared" si="6"/>
        <v>0.015266203703703702</v>
      </c>
      <c r="AA90" s="107">
        <f>IF(($C90=""),"",(+SUM($G90+$I90+$K90+$M90+$O90-LARGE(($G90,$I90,$K90,$M90,$O90),1))))</f>
        <v>329</v>
      </c>
    </row>
    <row r="91" spans="1:27" ht="12.75">
      <c r="A91" s="88">
        <v>86</v>
      </c>
      <c r="B91" s="22"/>
      <c r="C91" s="106">
        <f t="shared" si="8"/>
        <v>455</v>
      </c>
      <c r="D91" s="113" t="s">
        <v>165</v>
      </c>
      <c r="E91" s="107">
        <f>IF(($C91=""),"",(+SUM($G91+$I91+$K91+$M91+$O91-LARGE(($G91,$I91,$K91,$M91,$O91),1))))</f>
        <v>330</v>
      </c>
      <c r="F91" s="112">
        <v>200</v>
      </c>
      <c r="G91" s="11">
        <v>68</v>
      </c>
      <c r="H91" s="184">
        <v>0.013692129629629632</v>
      </c>
      <c r="I91" s="11">
        <v>125</v>
      </c>
      <c r="J91" s="12"/>
      <c r="K91" s="11">
        <v>125</v>
      </c>
      <c r="L91" s="184"/>
      <c r="M91" s="11">
        <v>12</v>
      </c>
      <c r="N91" s="184">
        <v>0.013020833333333336</v>
      </c>
      <c r="O91" s="11">
        <v>125</v>
      </c>
      <c r="P91" s="12"/>
      <c r="Q91" s="21">
        <f t="shared" si="9"/>
        <v>0.013020833333333336</v>
      </c>
      <c r="T91" s="2">
        <f t="shared" si="6"/>
        <v>0.013020833333333336</v>
      </c>
      <c r="AA91" s="107">
        <f>IF(($C91=""),"",(+SUM($G91+$I91+$K91+$M91+$O91-LARGE(($G91,$I91,$K91,$M91,$O91),1))))</f>
        <v>330</v>
      </c>
    </row>
    <row r="92" spans="1:27" ht="12.75">
      <c r="A92" s="88">
        <v>87</v>
      </c>
      <c r="B92" s="22"/>
      <c r="C92" s="106">
        <f t="shared" si="8"/>
        <v>457</v>
      </c>
      <c r="D92" s="118" t="s">
        <v>176</v>
      </c>
      <c r="E92" s="107">
        <f>IF(($C92=""),"",(+SUM($G92+$I92+$K92+$M92+$O92-LARGE(($G92,$I92,$K92,$M92,$O92),1))))</f>
        <v>332</v>
      </c>
      <c r="F92" s="112">
        <v>216</v>
      </c>
      <c r="G92" s="11">
        <v>6</v>
      </c>
      <c r="H92" s="12">
        <v>0.020555555555555556</v>
      </c>
      <c r="I92" s="11">
        <v>125</v>
      </c>
      <c r="J92" s="12"/>
      <c r="K92" s="11">
        <v>125</v>
      </c>
      <c r="L92" s="13"/>
      <c r="M92" s="11">
        <v>76</v>
      </c>
      <c r="N92" s="184">
        <v>0.02420138888888889</v>
      </c>
      <c r="O92" s="11">
        <v>125</v>
      </c>
      <c r="P92" s="12"/>
      <c r="Q92" s="21">
        <f t="shared" si="9"/>
        <v>0.020555555555555556</v>
      </c>
      <c r="T92" s="2">
        <f t="shared" si="6"/>
        <v>0.020555555555555556</v>
      </c>
      <c r="AA92" s="107">
        <f>IF(($C92=""),"",(+SUM($G92+$I92+$K92+$M92+$O92-LARGE(($G92,$I92,$K92,$M92,$O92),1))))</f>
        <v>332</v>
      </c>
    </row>
    <row r="93" spans="1:27" ht="12.75">
      <c r="A93" s="88">
        <v>88</v>
      </c>
      <c r="B93" s="22"/>
      <c r="C93" s="106">
        <f t="shared" si="8"/>
        <v>460</v>
      </c>
      <c r="D93" s="113" t="s">
        <v>66</v>
      </c>
      <c r="E93" s="107">
        <f>IF(($C93=""),"",(+SUM($G93+$I93+$K93+$M93+$O93-LARGE(($G93,$I93,$K93,$M93,$O93),1))))</f>
        <v>335</v>
      </c>
      <c r="F93" s="112">
        <v>289</v>
      </c>
      <c r="G93" s="11">
        <v>125</v>
      </c>
      <c r="H93" s="12"/>
      <c r="I93" s="11">
        <v>125</v>
      </c>
      <c r="J93" s="13"/>
      <c r="K93" s="11">
        <v>23</v>
      </c>
      <c r="L93" s="13">
        <v>0.011759259259259263</v>
      </c>
      <c r="M93" s="181">
        <v>125</v>
      </c>
      <c r="N93" s="184"/>
      <c r="O93" s="11">
        <v>62</v>
      </c>
      <c r="P93" s="12">
        <v>0.012106481481481477</v>
      </c>
      <c r="Q93" s="21">
        <f t="shared" si="9"/>
        <v>0.011759259259259263</v>
      </c>
      <c r="T93" s="2">
        <f t="shared" si="6"/>
        <v>0.011759259259259263</v>
      </c>
      <c r="AA93" s="107">
        <f>IF(($C93=""),"",(+SUM($G93+$I93+$K93+$M93+$O93-LARGE(($G93,$I93,$K93,$M93,$O93),1))))</f>
        <v>335</v>
      </c>
    </row>
    <row r="94" spans="1:27" ht="12.75">
      <c r="A94" s="88">
        <v>89</v>
      </c>
      <c r="B94" s="22"/>
      <c r="C94" s="106">
        <f t="shared" si="8"/>
        <v>472</v>
      </c>
      <c r="D94" s="113" t="s">
        <v>167</v>
      </c>
      <c r="E94" s="107">
        <f>IF(($C94=""),"",(+SUM($G94+$I94+$K94+$M94+$O94-LARGE(($G94,$I94,$K94,$M94,$O94),1))))</f>
        <v>347</v>
      </c>
      <c r="F94" s="112">
        <v>201</v>
      </c>
      <c r="G94" s="11">
        <v>70</v>
      </c>
      <c r="H94" s="12">
        <v>0.01747685185185185</v>
      </c>
      <c r="I94" s="11">
        <v>125</v>
      </c>
      <c r="J94" s="12"/>
      <c r="K94" s="11">
        <v>125</v>
      </c>
      <c r="L94" s="13"/>
      <c r="M94" s="11">
        <v>27</v>
      </c>
      <c r="N94" s="12">
        <v>0.01671296296296296</v>
      </c>
      <c r="O94" s="11">
        <v>125</v>
      </c>
      <c r="P94" s="12"/>
      <c r="Q94" s="21">
        <f t="shared" si="9"/>
        <v>0.01671296296296296</v>
      </c>
      <c r="T94" s="2">
        <f t="shared" si="6"/>
        <v>0.01671296296296296</v>
      </c>
      <c r="AA94" s="107">
        <f>IF(($C94=""),"",(+SUM($G94+$I94+$K94+$M94+$O94-LARGE(($G94,$I94,$K94,$M94,$O94),1))))</f>
        <v>347</v>
      </c>
    </row>
    <row r="95" spans="1:27" ht="12.75">
      <c r="A95" s="88">
        <v>90</v>
      </c>
      <c r="B95" s="22"/>
      <c r="C95" s="106">
        <f t="shared" si="8"/>
        <v>475</v>
      </c>
      <c r="D95" s="113" t="s">
        <v>205</v>
      </c>
      <c r="E95" s="107">
        <f>IF(($C95=""),"",(+SUM($G95+$I95+$K95+$M95+$O95-LARGE(($G95,$I95,$K95,$M95,$O95),1))))</f>
        <v>350</v>
      </c>
      <c r="F95" s="112">
        <v>254</v>
      </c>
      <c r="G95" s="11">
        <v>27</v>
      </c>
      <c r="H95" s="12">
        <v>0.019918981481481485</v>
      </c>
      <c r="I95" s="11">
        <v>73</v>
      </c>
      <c r="J95" s="13">
        <v>0.02096064814814815</v>
      </c>
      <c r="K95" s="11">
        <v>125</v>
      </c>
      <c r="L95" s="13"/>
      <c r="M95" s="11">
        <v>125</v>
      </c>
      <c r="N95" s="12"/>
      <c r="O95" s="11">
        <v>125</v>
      </c>
      <c r="P95" s="12"/>
      <c r="Q95" s="21">
        <f t="shared" si="9"/>
        <v>0.019918981481481485</v>
      </c>
      <c r="T95" s="2">
        <f t="shared" si="6"/>
        <v>0.019918981481481485</v>
      </c>
      <c r="AA95" s="107">
        <f>IF(($C95=""),"",(+SUM($G95+$I95+$K95+$M95+$O95-LARGE(($G95,$I95,$K95,$M95,$O95),1))))</f>
        <v>350</v>
      </c>
    </row>
    <row r="96" spans="1:27" ht="12.75">
      <c r="A96" s="88">
        <v>91</v>
      </c>
      <c r="B96" s="22"/>
      <c r="C96" s="106">
        <f t="shared" si="8"/>
        <v>478</v>
      </c>
      <c r="D96" s="113" t="s">
        <v>41</v>
      </c>
      <c r="E96" s="107">
        <f>IF(($C96=""),"",(+SUM($G96+$I96+$K96+$M96+$O96-LARGE(($G96,$I96,$K96,$M96,$O96),1))))</f>
        <v>353</v>
      </c>
      <c r="F96" s="112">
        <v>263</v>
      </c>
      <c r="G96" s="11">
        <v>125</v>
      </c>
      <c r="H96" s="12"/>
      <c r="I96" s="11">
        <v>34</v>
      </c>
      <c r="J96" s="12">
        <v>0.015185185185185184</v>
      </c>
      <c r="K96" s="11">
        <v>125</v>
      </c>
      <c r="L96" s="13"/>
      <c r="M96" s="181">
        <v>125</v>
      </c>
      <c r="N96" s="12"/>
      <c r="O96" s="11">
        <v>69</v>
      </c>
      <c r="P96" s="12">
        <v>0.015891203703703703</v>
      </c>
      <c r="Q96" s="21">
        <f t="shared" si="9"/>
        <v>0.015185185185185184</v>
      </c>
      <c r="T96" s="2">
        <f t="shared" si="6"/>
        <v>0.015185185185185184</v>
      </c>
      <c r="AA96" s="107">
        <f>IF(($C96=""),"",(+SUM($G96+$I96+$K96+$M96+$O96-LARGE(($G96,$I96,$K96,$M96,$O96),1))))</f>
        <v>353</v>
      </c>
    </row>
    <row r="97" spans="1:27" ht="12.75">
      <c r="A97" s="88">
        <v>92</v>
      </c>
      <c r="B97" s="22"/>
      <c r="C97" s="106">
        <f t="shared" si="8"/>
        <v>481</v>
      </c>
      <c r="D97" s="117" t="s">
        <v>192</v>
      </c>
      <c r="E97" s="107">
        <f>IF(($C97=""),"",(+SUM($G97+$I97+$K97+$M97+$O97-LARGE(($G97,$I97,$K97,$M97,$O97),1))))</f>
        <v>356</v>
      </c>
      <c r="F97" s="112">
        <v>234</v>
      </c>
      <c r="G97" s="11">
        <v>125</v>
      </c>
      <c r="H97" s="184"/>
      <c r="I97" s="11">
        <v>125</v>
      </c>
      <c r="J97" s="13"/>
      <c r="K97" s="11">
        <v>64</v>
      </c>
      <c r="L97" s="13">
        <v>0.011377314814814816</v>
      </c>
      <c r="M97" s="11">
        <v>125</v>
      </c>
      <c r="N97" s="12"/>
      <c r="O97" s="11">
        <v>42</v>
      </c>
      <c r="P97" s="184">
        <v>0.011006944444444446</v>
      </c>
      <c r="Q97" s="21">
        <f t="shared" si="9"/>
        <v>0.011006944444444446</v>
      </c>
      <c r="T97" s="2">
        <f t="shared" si="6"/>
        <v>0.011006944444444446</v>
      </c>
      <c r="AA97" s="107">
        <f>IF(($C97=""),"",(+SUM($G97+$I97+$K97+$M97+$O97-LARGE(($G97,$I97,$K97,$M97,$O97),1))))</f>
        <v>356</v>
      </c>
    </row>
    <row r="98" spans="1:27" ht="12.75">
      <c r="A98" s="88">
        <v>93</v>
      </c>
      <c r="B98" s="22"/>
      <c r="C98" s="106">
        <f t="shared" si="8"/>
        <v>487</v>
      </c>
      <c r="D98" s="117" t="s">
        <v>164</v>
      </c>
      <c r="E98" s="107">
        <f>IF(($C98=""),"",(+SUM($G98+$I98+$K98+$M98+$O98-LARGE(($G98,$I98,$K98,$M98,$O98),1))))</f>
        <v>362</v>
      </c>
      <c r="F98" s="112">
        <v>210</v>
      </c>
      <c r="G98" s="11">
        <v>125</v>
      </c>
      <c r="H98" s="184"/>
      <c r="I98" s="11">
        <v>52</v>
      </c>
      <c r="J98" s="12">
        <v>0.010613425925925925</v>
      </c>
      <c r="K98" s="11">
        <v>60</v>
      </c>
      <c r="L98" s="13">
        <v>0.011331018518518522</v>
      </c>
      <c r="M98" s="11">
        <v>125</v>
      </c>
      <c r="N98" s="12"/>
      <c r="O98" s="11">
        <v>125</v>
      </c>
      <c r="P98" s="185"/>
      <c r="Q98" s="21">
        <f t="shared" si="9"/>
        <v>0.010613425925925925</v>
      </c>
      <c r="T98" s="2">
        <f t="shared" si="6"/>
        <v>0.010613425925925925</v>
      </c>
      <c r="AA98" s="107">
        <f>IF(($C98=""),"",(+SUM($G98+$I98+$K98+$M98+$O98-LARGE(($G98,$I98,$K98,$M98,$O98),1))))</f>
        <v>362</v>
      </c>
    </row>
    <row r="99" spans="1:27" ht="12.75">
      <c r="A99" s="88">
        <v>94</v>
      </c>
      <c r="B99" s="22"/>
      <c r="C99" s="106">
        <f t="shared" si="8"/>
        <v>494</v>
      </c>
      <c r="D99" s="113" t="s">
        <v>222</v>
      </c>
      <c r="E99" s="107">
        <f>IF(($C99=""),"",(+SUM($G99+$I99+$K99+$M99+$O99-LARGE(($G99,$I99,$K99,$M99,$O99),1))))</f>
        <v>369</v>
      </c>
      <c r="F99" s="112">
        <v>280</v>
      </c>
      <c r="G99" s="11">
        <v>49</v>
      </c>
      <c r="H99" s="184">
        <v>0.0137962962962963</v>
      </c>
      <c r="I99" s="11">
        <v>125</v>
      </c>
      <c r="J99" s="184"/>
      <c r="K99" s="11">
        <v>125</v>
      </c>
      <c r="L99" s="184"/>
      <c r="M99" s="181">
        <v>125</v>
      </c>
      <c r="N99" s="12"/>
      <c r="O99" s="11">
        <v>70</v>
      </c>
      <c r="P99" s="184">
        <v>0.014699074074074071</v>
      </c>
      <c r="Q99" s="21">
        <f t="shared" si="9"/>
        <v>0.0137962962962963</v>
      </c>
      <c r="T99" s="2">
        <f t="shared" si="6"/>
        <v>0.0137962962962963</v>
      </c>
      <c r="AA99" s="107">
        <f>IF(($C99=""),"",(+SUM($G99+$I99+$K99+$M99+$O99-LARGE(($G99,$I99,$K99,$M99,$O99),1))))</f>
        <v>369</v>
      </c>
    </row>
    <row r="100" spans="1:27" ht="12.75">
      <c r="A100" s="88">
        <v>95</v>
      </c>
      <c r="B100" s="22"/>
      <c r="C100" s="88">
        <f t="shared" si="8"/>
        <v>501</v>
      </c>
      <c r="D100" s="117" t="s">
        <v>429</v>
      </c>
      <c r="E100" s="107">
        <f>IF(($C100=""),"",(+SUM($G100+$I100+$K100+$M100+$O100-LARGE(($G100,$I100,$K100,$M100,$O100),1))))</f>
        <v>376</v>
      </c>
      <c r="F100" s="112">
        <v>318</v>
      </c>
      <c r="G100" s="181">
        <v>125</v>
      </c>
      <c r="H100" s="185"/>
      <c r="I100" s="11">
        <v>125</v>
      </c>
      <c r="J100" s="185"/>
      <c r="K100" s="181">
        <v>1</v>
      </c>
      <c r="L100" s="184">
        <v>0.011249999999999998</v>
      </c>
      <c r="M100" s="181">
        <v>125</v>
      </c>
      <c r="N100" s="185"/>
      <c r="O100" s="11">
        <v>125</v>
      </c>
      <c r="P100" s="184"/>
      <c r="Q100" s="21">
        <f t="shared" si="9"/>
        <v>0.011249999999999998</v>
      </c>
      <c r="T100" s="2">
        <f t="shared" si="6"/>
        <v>0.011249999999999998</v>
      </c>
      <c r="AA100" s="107">
        <f>IF(($C100=""),"",(+SUM($G100+$I100+$K100+$M100+$O100-LARGE(($G100,$I100,$K100,$M100,$O100),1))))</f>
        <v>376</v>
      </c>
    </row>
    <row r="101" spans="1:27" ht="12.75">
      <c r="A101" s="88">
        <v>96</v>
      </c>
      <c r="B101" s="22"/>
      <c r="C101" s="106">
        <f t="shared" si="8"/>
        <v>502</v>
      </c>
      <c r="D101" s="117" t="s">
        <v>134</v>
      </c>
      <c r="E101" s="107">
        <f>IF(($C101=""),"",(+SUM($G101+$I101+$K101+$M101+$O101-LARGE(($G101,$I101,$K101,$M101,$O101),1))))</f>
        <v>377</v>
      </c>
      <c r="F101" s="112">
        <v>314</v>
      </c>
      <c r="G101" s="181">
        <v>2</v>
      </c>
      <c r="H101" s="184">
        <v>0.015127314814814819</v>
      </c>
      <c r="I101" s="11">
        <v>125</v>
      </c>
      <c r="J101" s="184"/>
      <c r="K101" s="181">
        <v>125</v>
      </c>
      <c r="L101" s="184"/>
      <c r="M101" s="181">
        <v>125</v>
      </c>
      <c r="N101" s="184"/>
      <c r="O101" s="11">
        <v>125</v>
      </c>
      <c r="P101" s="184"/>
      <c r="Q101" s="21">
        <f t="shared" si="9"/>
        <v>0.015127314814814819</v>
      </c>
      <c r="T101" s="2">
        <f t="shared" si="6"/>
        <v>0.015127314814814819</v>
      </c>
      <c r="AA101" s="107">
        <f>IF(($C101=""),"",(+SUM($G101+$I101+$K101+$M101+$O101-LARGE(($G101,$I101,$K101,$M101,$O101),1))))</f>
        <v>377</v>
      </c>
    </row>
    <row r="102" spans="1:27" ht="12.75">
      <c r="A102" s="88">
        <v>96</v>
      </c>
      <c r="B102" s="22"/>
      <c r="C102" s="106">
        <f t="shared" si="8"/>
        <v>502</v>
      </c>
      <c r="D102" s="117" t="s">
        <v>189</v>
      </c>
      <c r="E102" s="107">
        <f>IF(($C102=""),"",(+SUM($G102+$I102+$K102+$M102+$O102-LARGE(($G102,$I102,$K102,$M102,$O102),1))))</f>
        <v>377</v>
      </c>
      <c r="F102" s="112">
        <v>231</v>
      </c>
      <c r="G102" s="11">
        <v>125</v>
      </c>
      <c r="H102" s="184"/>
      <c r="I102" s="11">
        <v>2</v>
      </c>
      <c r="J102" s="184">
        <v>0.01045138888888889</v>
      </c>
      <c r="K102" s="181">
        <v>125</v>
      </c>
      <c r="L102" s="184"/>
      <c r="M102" s="181">
        <v>125</v>
      </c>
      <c r="N102" s="184"/>
      <c r="O102" s="11">
        <v>125</v>
      </c>
      <c r="P102" s="184"/>
      <c r="Q102" s="21">
        <f t="shared" si="9"/>
        <v>0.01045138888888889</v>
      </c>
      <c r="T102" s="2">
        <f t="shared" si="6"/>
        <v>0.01045138888888889</v>
      </c>
      <c r="AA102" s="107">
        <f>IF(($C102=""),"",(+SUM($G102+$I102+$K102+$M102+$O102-LARGE(($G102,$I102,$K102,$M102,$O102),1))))</f>
        <v>377</v>
      </c>
    </row>
    <row r="103" spans="1:27" ht="12.75">
      <c r="A103" s="88">
        <v>96</v>
      </c>
      <c r="B103" s="22"/>
      <c r="C103" s="106">
        <f t="shared" si="8"/>
        <v>502</v>
      </c>
      <c r="D103" s="113" t="s">
        <v>46</v>
      </c>
      <c r="E103" s="107">
        <f>IF(($C103=""),"",(+SUM($G103+$I103+$K103+$M103+$O103-LARGE(($G103,$I103,$K103,$M103,$O103),1))))</f>
        <v>377</v>
      </c>
      <c r="F103" s="112">
        <v>259</v>
      </c>
      <c r="G103" s="11">
        <v>125</v>
      </c>
      <c r="H103" s="184"/>
      <c r="I103" s="11">
        <v>125</v>
      </c>
      <c r="J103" s="184"/>
      <c r="K103" s="181">
        <v>2</v>
      </c>
      <c r="L103" s="184">
        <v>0.01134259259259259</v>
      </c>
      <c r="M103" s="11">
        <v>125</v>
      </c>
      <c r="N103" s="184"/>
      <c r="O103" s="11">
        <v>125</v>
      </c>
      <c r="P103" s="185"/>
      <c r="Q103" s="21">
        <f t="shared" si="9"/>
        <v>0.01134259259259259</v>
      </c>
      <c r="T103" s="2">
        <f t="shared" si="6"/>
        <v>0.01134259259259259</v>
      </c>
      <c r="AA103" s="107">
        <f>IF(($C103=""),"",(+SUM($G103+$I103+$K103+$M103+$O103-LARGE(($G103,$I103,$K103,$M103,$O103),1))))</f>
        <v>377</v>
      </c>
    </row>
    <row r="104" spans="1:27" ht="12.75">
      <c r="A104" s="88">
        <v>99</v>
      </c>
      <c r="B104" s="22"/>
      <c r="C104" s="106">
        <f t="shared" si="8"/>
        <v>506</v>
      </c>
      <c r="D104" s="117" t="s">
        <v>194</v>
      </c>
      <c r="E104" s="107">
        <f>IF(($C104=""),"",(+SUM($G104+$I104+$K104+$M104+$O104-LARGE(($G104,$I104,$K104,$M104,$O104),1))))</f>
        <v>381</v>
      </c>
      <c r="F104" s="112">
        <v>239</v>
      </c>
      <c r="G104" s="11">
        <v>125</v>
      </c>
      <c r="H104" s="184"/>
      <c r="I104" s="11">
        <v>125</v>
      </c>
      <c r="J104" s="184"/>
      <c r="K104" s="181">
        <v>125</v>
      </c>
      <c r="L104" s="184"/>
      <c r="M104" s="11">
        <v>125</v>
      </c>
      <c r="N104" s="184"/>
      <c r="O104" s="11">
        <v>6</v>
      </c>
      <c r="P104" s="184">
        <v>0.009814814814814814</v>
      </c>
      <c r="Q104" s="21">
        <f t="shared" si="9"/>
        <v>0.009814814814814814</v>
      </c>
      <c r="T104" s="2">
        <f t="shared" si="6"/>
        <v>0.009814814814814814</v>
      </c>
      <c r="AA104" s="107">
        <f>IF(($C104=""),"",(+SUM($G104+$I104+$K104+$M104+$O104-LARGE(($G104,$I104,$K104,$M104,$O104),1))))</f>
        <v>381</v>
      </c>
    </row>
    <row r="105" spans="1:27" ht="12.75">
      <c r="A105" s="88">
        <v>100</v>
      </c>
      <c r="B105" s="22"/>
      <c r="C105" s="106">
        <f aca="true" t="shared" si="10" ref="C105:C134">IF(D105="","",SUM(G105,I105,K105,M105,O105))</f>
        <v>507</v>
      </c>
      <c r="D105" s="117" t="s">
        <v>193</v>
      </c>
      <c r="E105" s="107">
        <f>IF(($C105=""),"",(+SUM($G105+$I105+$K105+$M105+$O105-LARGE(($G105,$I105,$K105,$M105,$O105),1))))</f>
        <v>382</v>
      </c>
      <c r="F105" s="112">
        <v>236</v>
      </c>
      <c r="G105" s="11">
        <v>7</v>
      </c>
      <c r="H105" s="184">
        <v>0.015532407407407408</v>
      </c>
      <c r="I105" s="11">
        <v>125</v>
      </c>
      <c r="J105" s="184"/>
      <c r="K105" s="181">
        <v>125</v>
      </c>
      <c r="L105" s="184"/>
      <c r="M105" s="11">
        <v>125</v>
      </c>
      <c r="N105" s="184"/>
      <c r="O105" s="11">
        <v>125</v>
      </c>
      <c r="P105" s="184"/>
      <c r="Q105" s="21">
        <f t="shared" si="9"/>
        <v>0.015532407407407408</v>
      </c>
      <c r="T105" s="2">
        <f t="shared" si="6"/>
        <v>0.015532407407407408</v>
      </c>
      <c r="AA105" s="107">
        <f>IF(($C105=""),"",(+SUM($G105+$I105+$K105+$M105+$O105-LARGE(($G105,$I105,$K105,$M105,$O105),1))))</f>
        <v>382</v>
      </c>
    </row>
    <row r="106" spans="1:27" ht="12.75">
      <c r="A106" s="88">
        <v>101</v>
      </c>
      <c r="B106" s="22"/>
      <c r="C106" s="88">
        <f t="shared" si="10"/>
        <v>508</v>
      </c>
      <c r="D106" s="117" t="s">
        <v>432</v>
      </c>
      <c r="E106" s="107">
        <f>IF(($C106=""),"",(+SUM($G106+$I106+$K106+$M106+$O106-LARGE(($G106,$I106,$K106,$M106,$O106),1))))</f>
        <v>383</v>
      </c>
      <c r="F106" s="140">
        <v>321</v>
      </c>
      <c r="G106" s="181">
        <v>125</v>
      </c>
      <c r="H106" s="185"/>
      <c r="I106" s="181">
        <v>125</v>
      </c>
      <c r="J106" s="185"/>
      <c r="K106" s="181">
        <v>8</v>
      </c>
      <c r="L106" s="184">
        <v>0.012060185185185184</v>
      </c>
      <c r="M106" s="181">
        <v>125</v>
      </c>
      <c r="N106" s="185"/>
      <c r="O106" s="11">
        <v>125</v>
      </c>
      <c r="P106" s="184"/>
      <c r="Q106" s="21">
        <f t="shared" si="9"/>
        <v>0.012060185185185184</v>
      </c>
      <c r="T106" s="2">
        <f t="shared" si="6"/>
        <v>0.012060185185185184</v>
      </c>
      <c r="AA106" s="107">
        <f>IF(($C106=""),"",(+SUM($G106+$I106+$K106+$M106+$O106-LARGE(($G106,$I106,$K106,$M106,$O106),1))))</f>
        <v>383</v>
      </c>
    </row>
    <row r="107" spans="1:20" ht="12.75">
      <c r="A107" s="88">
        <v>99</v>
      </c>
      <c r="B107" s="22"/>
      <c r="C107" s="106">
        <f t="shared" si="10"/>
        <v>509</v>
      </c>
      <c r="D107" s="113" t="s">
        <v>37</v>
      </c>
      <c r="E107" s="107">
        <f>IF(($C107=""),"",(+SUM($G107+$I107+$K107+$M107+$O107-LARGE(($G107,$I107,$K107,$M107,$O107),1))))</f>
        <v>384</v>
      </c>
      <c r="F107" s="112">
        <v>232</v>
      </c>
      <c r="G107" s="181">
        <v>125</v>
      </c>
      <c r="H107" s="184"/>
      <c r="I107" s="181">
        <v>9</v>
      </c>
      <c r="J107" s="184">
        <v>0.011203703703703704</v>
      </c>
      <c r="K107" s="181">
        <v>125</v>
      </c>
      <c r="L107" s="184"/>
      <c r="M107" s="181">
        <v>125</v>
      </c>
      <c r="N107" s="184"/>
      <c r="O107" s="11">
        <v>125</v>
      </c>
      <c r="P107" s="185"/>
      <c r="Q107" s="21">
        <f t="shared" si="9"/>
        <v>0.011203703703703704</v>
      </c>
      <c r="T107" s="2">
        <f t="shared" si="6"/>
        <v>0.011203703703703704</v>
      </c>
    </row>
    <row r="108" spans="1:20" ht="12.75">
      <c r="A108" s="88">
        <v>102</v>
      </c>
      <c r="B108" s="22"/>
      <c r="C108" s="106">
        <f t="shared" si="10"/>
        <v>511</v>
      </c>
      <c r="D108" s="112" t="s">
        <v>35</v>
      </c>
      <c r="E108" s="107">
        <f>IF(($C108=""),"",(+SUM($G108+$I108+$K108+$M108+$O108-LARGE(($G108,$I108,$K108,$M108,$O108),1))))</f>
        <v>386</v>
      </c>
      <c r="F108" s="112">
        <v>225</v>
      </c>
      <c r="G108" s="181">
        <v>11</v>
      </c>
      <c r="H108" s="184">
        <v>0.011886574074074074</v>
      </c>
      <c r="I108" s="181">
        <v>125</v>
      </c>
      <c r="J108" s="184"/>
      <c r="K108" s="181">
        <v>125</v>
      </c>
      <c r="L108" s="184"/>
      <c r="M108" s="181">
        <v>125</v>
      </c>
      <c r="N108" s="184"/>
      <c r="O108" s="11">
        <v>125</v>
      </c>
      <c r="P108" s="184"/>
      <c r="Q108" s="21">
        <f t="shared" si="9"/>
        <v>0.011886574074074074</v>
      </c>
      <c r="T108" s="2">
        <f t="shared" si="6"/>
        <v>0.011886574074074074</v>
      </c>
    </row>
    <row r="109" spans="1:20" ht="12.75">
      <c r="A109" s="88">
        <v>103</v>
      </c>
      <c r="B109" s="22"/>
      <c r="C109" s="88">
        <f t="shared" si="10"/>
        <v>513</v>
      </c>
      <c r="D109" s="117" t="s">
        <v>428</v>
      </c>
      <c r="E109" s="107">
        <f>IF(($C109=""),"",(+SUM($G109+$I109+$K109+$M109+$O109-LARGE(($G109,$I109,$K109,$M109,$O109),1))))</f>
        <v>388</v>
      </c>
      <c r="F109" s="112">
        <v>317</v>
      </c>
      <c r="G109" s="181">
        <v>125</v>
      </c>
      <c r="H109" s="185"/>
      <c r="I109" s="181">
        <v>13</v>
      </c>
      <c r="J109" s="184">
        <v>0.014467592592592594</v>
      </c>
      <c r="K109" s="181">
        <v>125</v>
      </c>
      <c r="L109" s="185"/>
      <c r="M109" s="181">
        <v>125</v>
      </c>
      <c r="N109" s="185"/>
      <c r="O109" s="11">
        <v>125</v>
      </c>
      <c r="P109" s="184"/>
      <c r="Q109" s="21">
        <f t="shared" si="9"/>
        <v>0.014467592592592594</v>
      </c>
      <c r="T109" s="2">
        <f t="shared" si="6"/>
        <v>0.014467592592592594</v>
      </c>
    </row>
    <row r="110" spans="1:20" ht="12.75">
      <c r="A110" s="88">
        <v>104</v>
      </c>
      <c r="B110" s="22"/>
      <c r="C110" s="106">
        <f t="shared" si="10"/>
        <v>529</v>
      </c>
      <c r="D110" s="113" t="s">
        <v>64</v>
      </c>
      <c r="E110" s="107">
        <f>IF(($C110=""),"",(+SUM($G110+$I110+$K110+$M110+$O110-LARGE(($G110,$I110,$K110,$M110,$O110),1))))</f>
        <v>404</v>
      </c>
      <c r="F110" s="112">
        <v>211</v>
      </c>
      <c r="G110" s="181">
        <v>125</v>
      </c>
      <c r="H110" s="184"/>
      <c r="I110" s="181">
        <v>125</v>
      </c>
      <c r="J110" s="184"/>
      <c r="K110" s="181">
        <v>29</v>
      </c>
      <c r="L110" s="184">
        <v>0.013310185185185184</v>
      </c>
      <c r="M110" s="181">
        <v>125</v>
      </c>
      <c r="N110" s="184"/>
      <c r="O110" s="11">
        <v>125</v>
      </c>
      <c r="P110" s="184"/>
      <c r="Q110" s="21">
        <f t="shared" si="9"/>
        <v>0.013310185185185184</v>
      </c>
      <c r="T110" s="2">
        <f t="shared" si="6"/>
        <v>0.013310185185185184</v>
      </c>
    </row>
    <row r="111" spans="1:20" ht="12.75">
      <c r="A111" s="88">
        <v>105</v>
      </c>
      <c r="B111" s="22"/>
      <c r="C111" s="140">
        <f t="shared" si="10"/>
        <v>531</v>
      </c>
      <c r="D111" s="117" t="s">
        <v>441</v>
      </c>
      <c r="E111" s="107">
        <f>IF(($C111=""),"",(+SUM($G111+$I111+$K111+$M111+$O111-LARGE(($G111,$I111,$K111,$M111,$O111),1))))</f>
        <v>406</v>
      </c>
      <c r="F111" s="112">
        <v>330</v>
      </c>
      <c r="G111" s="181">
        <v>125</v>
      </c>
      <c r="H111" s="185"/>
      <c r="I111" s="181">
        <v>125</v>
      </c>
      <c r="J111" s="185"/>
      <c r="K111" s="181">
        <v>125</v>
      </c>
      <c r="L111" s="185"/>
      <c r="M111" s="181">
        <v>125</v>
      </c>
      <c r="N111" s="185"/>
      <c r="O111" s="181">
        <v>31</v>
      </c>
      <c r="P111" s="184">
        <v>0.0096875</v>
      </c>
      <c r="Q111" s="21">
        <v>0.0096875</v>
      </c>
      <c r="T111" s="2">
        <f t="shared" si="6"/>
        <v>0.0096875</v>
      </c>
    </row>
    <row r="112" spans="1:20" ht="12.75">
      <c r="A112" s="88">
        <v>106</v>
      </c>
      <c r="B112" s="22"/>
      <c r="C112" s="106">
        <f t="shared" si="10"/>
        <v>535</v>
      </c>
      <c r="D112" s="117" t="s">
        <v>103</v>
      </c>
      <c r="E112" s="107">
        <f>IF(($C112=""),"",(+SUM($G112+$I112+$K112+$M112+$O112-LARGE(($G112,$I112,$K112,$M112,$O112),1))))</f>
        <v>410</v>
      </c>
      <c r="F112" s="112">
        <v>307</v>
      </c>
      <c r="G112" s="11">
        <v>35</v>
      </c>
      <c r="H112" s="184">
        <v>0.00997685185185185</v>
      </c>
      <c r="I112" s="11">
        <v>125</v>
      </c>
      <c r="J112" s="184"/>
      <c r="K112" s="11">
        <v>125</v>
      </c>
      <c r="L112" s="184"/>
      <c r="M112" s="11">
        <v>125</v>
      </c>
      <c r="N112" s="184"/>
      <c r="O112" s="11">
        <v>125</v>
      </c>
      <c r="P112" s="184"/>
      <c r="Q112" s="21">
        <f aca="true" t="shared" si="11" ref="Q112:Q120">+T112</f>
        <v>0.00997685185185185</v>
      </c>
      <c r="T112" s="2">
        <f t="shared" si="6"/>
        <v>0.00997685185185185</v>
      </c>
    </row>
    <row r="113" spans="1:20" ht="12.75">
      <c r="A113" s="88">
        <v>106</v>
      </c>
      <c r="B113" s="22"/>
      <c r="C113" s="106">
        <f t="shared" si="10"/>
        <v>535</v>
      </c>
      <c r="D113" s="117" t="s">
        <v>101</v>
      </c>
      <c r="E113" s="107">
        <f>IF(($C113=""),"",(+SUM($G113+$I113+$K113+$M113+$O113-LARGE(($G113,$I113,$K113,$M113,$O113),1))))</f>
        <v>410</v>
      </c>
      <c r="F113" s="112">
        <v>303</v>
      </c>
      <c r="G113" s="11">
        <v>125</v>
      </c>
      <c r="H113" s="184"/>
      <c r="I113" s="11">
        <v>125</v>
      </c>
      <c r="J113" s="184"/>
      <c r="K113" s="11">
        <v>125</v>
      </c>
      <c r="L113" s="184"/>
      <c r="M113" s="11">
        <v>35</v>
      </c>
      <c r="N113" s="184">
        <v>0.014027777777777776</v>
      </c>
      <c r="O113" s="11">
        <v>125</v>
      </c>
      <c r="P113" s="184"/>
      <c r="Q113" s="21">
        <f t="shared" si="11"/>
        <v>0.014027777777777776</v>
      </c>
      <c r="T113" s="2">
        <f t="shared" si="6"/>
        <v>0.014027777777777776</v>
      </c>
    </row>
    <row r="114" spans="1:20" ht="12.75">
      <c r="A114" s="88">
        <v>108</v>
      </c>
      <c r="B114" s="22"/>
      <c r="C114" s="106">
        <f t="shared" si="10"/>
        <v>536</v>
      </c>
      <c r="D114" s="113" t="s">
        <v>195</v>
      </c>
      <c r="E114" s="107">
        <f>IF(($C114=""),"",(+SUM($G114+$I114+$K114+$M114+$O114-LARGE(($G114,$I114,$K114,$M114,$O114),1))))</f>
        <v>411</v>
      </c>
      <c r="F114" s="112">
        <v>240</v>
      </c>
      <c r="G114" s="11">
        <v>125</v>
      </c>
      <c r="H114" s="184"/>
      <c r="I114" s="11">
        <v>36</v>
      </c>
      <c r="J114" s="184">
        <v>0.011597222222222222</v>
      </c>
      <c r="K114" s="11">
        <v>125</v>
      </c>
      <c r="L114" s="184"/>
      <c r="M114" s="181">
        <v>125</v>
      </c>
      <c r="N114" s="184"/>
      <c r="O114" s="11">
        <v>125</v>
      </c>
      <c r="P114" s="184"/>
      <c r="Q114" s="21">
        <f t="shared" si="11"/>
        <v>0.011597222222222222</v>
      </c>
      <c r="T114" s="2">
        <f t="shared" si="6"/>
        <v>0.011597222222222222</v>
      </c>
    </row>
    <row r="115" spans="1:20" ht="12.75">
      <c r="A115" s="88">
        <v>109</v>
      </c>
      <c r="B115" s="22"/>
      <c r="C115" s="106">
        <f t="shared" si="10"/>
        <v>537</v>
      </c>
      <c r="D115" s="117" t="s">
        <v>174</v>
      </c>
      <c r="E115" s="107">
        <f>IF(($C115=""),"",(+SUM($G115+$I115+$K115+$M115+$O115-LARGE(($G115,$I115,$K115,$M115,$O115),1))))</f>
        <v>412</v>
      </c>
      <c r="F115" s="112">
        <v>212</v>
      </c>
      <c r="G115" s="11">
        <v>37</v>
      </c>
      <c r="H115" s="184">
        <v>0.014641203703703701</v>
      </c>
      <c r="I115" s="11">
        <v>125</v>
      </c>
      <c r="J115" s="184"/>
      <c r="K115" s="11">
        <v>125</v>
      </c>
      <c r="L115" s="184"/>
      <c r="M115" s="181">
        <v>125</v>
      </c>
      <c r="N115" s="184"/>
      <c r="O115" s="11">
        <v>125</v>
      </c>
      <c r="P115" s="184"/>
      <c r="Q115" s="21">
        <f t="shared" si="11"/>
        <v>0.014641203703703701</v>
      </c>
      <c r="T115" s="2">
        <f t="shared" si="6"/>
        <v>0.014641203703703701</v>
      </c>
    </row>
    <row r="116" spans="1:20" ht="12.75">
      <c r="A116" s="88">
        <v>110</v>
      </c>
      <c r="B116" s="22"/>
      <c r="C116" s="106">
        <f t="shared" si="10"/>
        <v>541</v>
      </c>
      <c r="D116" s="117" t="s">
        <v>125</v>
      </c>
      <c r="E116" s="107">
        <f>IF(($C116=""),"",(+SUM($G116+$I116+$K116+$M116+$O116-LARGE(($G116,$I116,$K116,$M116,$O116),1))))</f>
        <v>416</v>
      </c>
      <c r="F116" s="112">
        <v>311</v>
      </c>
      <c r="G116" s="11">
        <v>125</v>
      </c>
      <c r="H116" s="184"/>
      <c r="I116" s="11">
        <v>41</v>
      </c>
      <c r="J116" s="184">
        <v>0.010613425925925925</v>
      </c>
      <c r="K116" s="11">
        <v>125</v>
      </c>
      <c r="L116" s="184"/>
      <c r="M116" s="181">
        <v>125</v>
      </c>
      <c r="N116" s="184"/>
      <c r="O116" s="11">
        <v>125</v>
      </c>
      <c r="P116" s="184"/>
      <c r="Q116" s="21">
        <f t="shared" si="11"/>
        <v>0.010613425925925925</v>
      </c>
      <c r="T116" s="2">
        <f>MIN(H116,J116,L116,N116,P116)</f>
        <v>0.010613425925925925</v>
      </c>
    </row>
    <row r="117" spans="1:20" ht="12.75">
      <c r="A117" s="88">
        <v>111</v>
      </c>
      <c r="B117" s="22"/>
      <c r="C117" s="106">
        <f t="shared" si="10"/>
        <v>543</v>
      </c>
      <c r="D117" s="113" t="s">
        <v>119</v>
      </c>
      <c r="E117" s="107">
        <f>IF(($C117=""),"",(+SUM($G117+$I117+$K117+$M117+$O117-LARGE(($G117,$I117,$K117,$M117,$O117),1))))</f>
        <v>418</v>
      </c>
      <c r="F117" s="112">
        <v>252</v>
      </c>
      <c r="G117" s="11">
        <v>43</v>
      </c>
      <c r="H117" s="184">
        <v>0.011446759259259259</v>
      </c>
      <c r="I117" s="11">
        <v>125</v>
      </c>
      <c r="J117" s="184"/>
      <c r="K117" s="11">
        <v>125</v>
      </c>
      <c r="L117" s="184"/>
      <c r="M117" s="11">
        <v>125</v>
      </c>
      <c r="N117" s="184"/>
      <c r="O117" s="11">
        <v>125</v>
      </c>
      <c r="P117" s="185"/>
      <c r="Q117" s="21">
        <f t="shared" si="11"/>
        <v>0.011446759259259259</v>
      </c>
      <c r="T117" s="2">
        <f>MIN(H117,J117,L117,N117,P117)</f>
        <v>0.011446759259259259</v>
      </c>
    </row>
    <row r="118" spans="1:20" ht="12.75">
      <c r="A118" s="88">
        <v>112</v>
      </c>
      <c r="B118" s="22"/>
      <c r="C118" s="106">
        <f t="shared" si="10"/>
        <v>552</v>
      </c>
      <c r="D118" s="117" t="s">
        <v>177</v>
      </c>
      <c r="E118" s="107">
        <f>IF(($C118=""),"",(+SUM($G118+$I118+$K118+$M118+$O118-LARGE(($G118,$I118,$K118,$M118,$O118),1))))</f>
        <v>427</v>
      </c>
      <c r="F118" s="112">
        <v>218</v>
      </c>
      <c r="G118" s="11">
        <v>125</v>
      </c>
      <c r="H118" s="184"/>
      <c r="I118" s="11">
        <v>125</v>
      </c>
      <c r="J118" s="184"/>
      <c r="K118" s="11">
        <v>125</v>
      </c>
      <c r="L118" s="184"/>
      <c r="M118" s="11">
        <v>125</v>
      </c>
      <c r="N118" s="184"/>
      <c r="O118" s="11">
        <v>52</v>
      </c>
      <c r="P118" s="184">
        <v>0.014641203703703701</v>
      </c>
      <c r="Q118" s="21">
        <f t="shared" si="11"/>
        <v>0.014641203703703701</v>
      </c>
      <c r="T118" s="2">
        <f>MIN(H118,J118,L118,N118,P118)</f>
        <v>0.014641203703703701</v>
      </c>
    </row>
    <row r="119" spans="1:20" ht="12.75">
      <c r="A119" s="88">
        <v>113</v>
      </c>
      <c r="B119" s="22"/>
      <c r="C119" s="106">
        <f t="shared" si="10"/>
        <v>553</v>
      </c>
      <c r="D119" s="117" t="s">
        <v>232</v>
      </c>
      <c r="E119" s="107">
        <f>IF(($C119=""),"",(+SUM($G119+$I119+$K119+$M119+$O119-LARGE(($G119,$I119,$K119,$M119,$O119),1))))</f>
        <v>428</v>
      </c>
      <c r="F119" s="112">
        <v>300</v>
      </c>
      <c r="G119" s="181">
        <v>53</v>
      </c>
      <c r="H119" s="184">
        <v>0.014212962962962964</v>
      </c>
      <c r="I119" s="11">
        <v>125</v>
      </c>
      <c r="J119" s="184"/>
      <c r="K119" s="11">
        <v>125</v>
      </c>
      <c r="L119" s="184"/>
      <c r="M119" s="11">
        <v>125</v>
      </c>
      <c r="N119" s="184"/>
      <c r="O119" s="11">
        <v>125</v>
      </c>
      <c r="P119" s="184"/>
      <c r="Q119" s="21">
        <f t="shared" si="11"/>
        <v>0.014212962962962964</v>
      </c>
      <c r="T119" s="2">
        <f>MIN(H119,J119,L119,N119,P119)</f>
        <v>0.014212962962962964</v>
      </c>
    </row>
    <row r="120" spans="1:20" ht="12.75">
      <c r="A120" s="88">
        <v>114</v>
      </c>
      <c r="B120" s="22"/>
      <c r="C120" s="88">
        <f t="shared" si="10"/>
        <v>560</v>
      </c>
      <c r="D120" s="117" t="s">
        <v>430</v>
      </c>
      <c r="E120" s="107">
        <f>IF(($C120=""),"",(+SUM($G120+$I120+$K120+$M120+$O120-LARGE(($G120,$I120,$K120,$M120,$O120),1))))</f>
        <v>435</v>
      </c>
      <c r="F120" s="112">
        <v>319</v>
      </c>
      <c r="G120" s="181">
        <v>125</v>
      </c>
      <c r="H120" s="185"/>
      <c r="I120" s="181">
        <v>60</v>
      </c>
      <c r="J120" s="184">
        <v>0.011967592592592594</v>
      </c>
      <c r="K120" s="11">
        <v>125</v>
      </c>
      <c r="L120" s="185"/>
      <c r="M120" s="181">
        <v>125</v>
      </c>
      <c r="N120" s="185"/>
      <c r="O120" s="11">
        <v>125</v>
      </c>
      <c r="P120" s="184"/>
      <c r="Q120" s="21">
        <f t="shared" si="11"/>
        <v>0.011967592592592594</v>
      </c>
      <c r="T120" s="2">
        <f>MIN(H120,J120,L120,N120,P120)</f>
        <v>0.011967592592592594</v>
      </c>
    </row>
    <row r="121" spans="1:17" ht="12.75">
      <c r="A121" s="88">
        <v>115</v>
      </c>
      <c r="B121" s="22"/>
      <c r="C121" s="167">
        <f t="shared" si="10"/>
        <v>566</v>
      </c>
      <c r="D121" s="168" t="s">
        <v>442</v>
      </c>
      <c r="E121" s="107">
        <f>IF(($C121=""),"",(+SUM($G121+$I121+$K121+$M121+$O121-LARGE(($G121,$I121,$K121,$M121,$O121),1))))</f>
        <v>441</v>
      </c>
      <c r="F121" s="144">
        <v>331</v>
      </c>
      <c r="G121" s="182">
        <v>125</v>
      </c>
      <c r="H121" s="187"/>
      <c r="I121" s="181">
        <v>125</v>
      </c>
      <c r="J121" s="187"/>
      <c r="K121" s="181">
        <v>125</v>
      </c>
      <c r="L121" s="187"/>
      <c r="M121" s="181">
        <v>125</v>
      </c>
      <c r="N121" s="187"/>
      <c r="O121" s="181">
        <v>66</v>
      </c>
      <c r="P121" s="186">
        <v>0.011203703703703704</v>
      </c>
      <c r="Q121" s="145">
        <v>0.011203703703703704</v>
      </c>
    </row>
    <row r="122" spans="1:17" ht="12.75">
      <c r="A122" s="88">
        <v>116</v>
      </c>
      <c r="B122" s="88"/>
      <c r="C122" s="106">
        <f t="shared" si="10"/>
        <v>567</v>
      </c>
      <c r="D122" s="117" t="s">
        <v>233</v>
      </c>
      <c r="E122" s="107">
        <f>IF(($C122=""),"",(+SUM($G122+$I122+$K122+$M122+$O122-LARGE(($G122,$I122,$K122,$M122,$O122),1))))</f>
        <v>442</v>
      </c>
      <c r="F122" s="112">
        <v>301</v>
      </c>
      <c r="G122" s="11">
        <v>67</v>
      </c>
      <c r="H122" s="184">
        <v>0.013229166666666663</v>
      </c>
      <c r="I122" s="11">
        <v>125</v>
      </c>
      <c r="J122" s="184"/>
      <c r="K122" s="11">
        <v>125</v>
      </c>
      <c r="L122" s="184"/>
      <c r="M122" s="181">
        <v>125</v>
      </c>
      <c r="N122" s="184"/>
      <c r="O122" s="11">
        <v>125</v>
      </c>
      <c r="P122" s="184"/>
      <c r="Q122" s="21">
        <f>+T122</f>
        <v>0</v>
      </c>
    </row>
    <row r="123" spans="1:17" ht="12.75">
      <c r="A123" s="88">
        <v>117</v>
      </c>
      <c r="B123" s="88"/>
      <c r="C123" s="106">
        <f t="shared" si="10"/>
        <v>569</v>
      </c>
      <c r="D123" s="113" t="s">
        <v>115</v>
      </c>
      <c r="E123" s="107">
        <f>IF(($C123=""),"",(+SUM($G123+$I123+$K123+$M123+$O123-LARGE(($G123,$I123,$K123,$M123,$O123),1))))</f>
        <v>444</v>
      </c>
      <c r="F123" s="112">
        <v>223</v>
      </c>
      <c r="G123" s="11">
        <v>69</v>
      </c>
      <c r="H123" s="184">
        <v>0.013252314814814817</v>
      </c>
      <c r="I123" s="11">
        <v>125</v>
      </c>
      <c r="J123" s="184"/>
      <c r="K123" s="11">
        <v>125</v>
      </c>
      <c r="L123" s="184"/>
      <c r="M123" s="11">
        <v>125</v>
      </c>
      <c r="N123" s="184"/>
      <c r="O123" s="11">
        <v>125</v>
      </c>
      <c r="P123" s="184"/>
      <c r="Q123" s="179">
        <v>0.013252314814814817</v>
      </c>
    </row>
    <row r="124" spans="1:17" ht="12.75">
      <c r="A124" s="88">
        <v>118</v>
      </c>
      <c r="B124" s="88"/>
      <c r="C124" s="106">
        <f t="shared" si="10"/>
        <v>625</v>
      </c>
      <c r="D124" s="117" t="s">
        <v>179</v>
      </c>
      <c r="E124" s="107">
        <f>IF(($C124=""),"",(+SUM($G124+$I124+$K124+$M124+$O124-LARGE(($G124,$I124,$K124,$M124,$O124),1))))</f>
        <v>500</v>
      </c>
      <c r="F124" s="112">
        <v>220</v>
      </c>
      <c r="G124" s="11">
        <v>125</v>
      </c>
      <c r="H124" s="184"/>
      <c r="I124" s="11">
        <v>125</v>
      </c>
      <c r="J124" s="184"/>
      <c r="K124" s="11">
        <v>125</v>
      </c>
      <c r="L124" s="184"/>
      <c r="M124" s="11">
        <v>125</v>
      </c>
      <c r="N124" s="184"/>
      <c r="O124" s="11">
        <v>125</v>
      </c>
      <c r="P124" s="12"/>
      <c r="Q124" s="21">
        <f aca="true" t="shared" si="12" ref="Q124:Q134">+T124</f>
        <v>0</v>
      </c>
    </row>
    <row r="125" spans="1:17" ht="12.75">
      <c r="A125" s="88">
        <v>118</v>
      </c>
      <c r="B125" s="88"/>
      <c r="C125" s="106">
        <f t="shared" si="10"/>
        <v>625</v>
      </c>
      <c r="D125" s="113" t="s">
        <v>191</v>
      </c>
      <c r="E125" s="107">
        <f>IF(($C125=""),"",(+SUM($G125+$I125+$K125+$M125+$O125-LARGE(($G125,$I125,$K125,$M125,$O125),1))))</f>
        <v>500</v>
      </c>
      <c r="F125" s="112">
        <v>233</v>
      </c>
      <c r="G125" s="11">
        <v>125</v>
      </c>
      <c r="H125" s="184"/>
      <c r="I125" s="11">
        <v>125</v>
      </c>
      <c r="J125" s="12"/>
      <c r="K125" s="11">
        <v>125</v>
      </c>
      <c r="L125" s="13"/>
      <c r="M125" s="11">
        <v>125</v>
      </c>
      <c r="N125" s="12"/>
      <c r="O125" s="11">
        <v>125</v>
      </c>
      <c r="P125" s="12"/>
      <c r="Q125" s="21">
        <f t="shared" si="12"/>
        <v>0</v>
      </c>
    </row>
    <row r="126" spans="1:17" ht="12.75">
      <c r="A126" s="88">
        <v>118</v>
      </c>
      <c r="B126" s="88"/>
      <c r="C126" s="106">
        <f t="shared" si="10"/>
        <v>625</v>
      </c>
      <c r="D126" s="113" t="s">
        <v>208</v>
      </c>
      <c r="E126" s="107">
        <f>IF(($C126=""),"",(+SUM($G126+$I126+$K126+$M126+$O126-LARGE(($G126,$I126,$K126,$M126,$O126),1))))</f>
        <v>500</v>
      </c>
      <c r="F126" s="112">
        <v>260</v>
      </c>
      <c r="G126" s="11">
        <v>125</v>
      </c>
      <c r="H126" s="12"/>
      <c r="I126" s="11">
        <v>125</v>
      </c>
      <c r="J126" s="12"/>
      <c r="K126" s="11">
        <v>125</v>
      </c>
      <c r="L126" s="13"/>
      <c r="M126" s="11">
        <v>125</v>
      </c>
      <c r="N126" s="12"/>
      <c r="O126" s="11">
        <v>125</v>
      </c>
      <c r="P126" s="12"/>
      <c r="Q126" s="21">
        <f t="shared" si="12"/>
        <v>0</v>
      </c>
    </row>
    <row r="127" spans="1:17" ht="12.75">
      <c r="A127" s="88">
        <v>118</v>
      </c>
      <c r="B127" s="88"/>
      <c r="C127" s="106">
        <f t="shared" si="10"/>
        <v>625</v>
      </c>
      <c r="D127" s="113" t="s">
        <v>43</v>
      </c>
      <c r="E127" s="107">
        <f>IF(($C127=""),"",(+SUM($G127+$I127+$K127+$M127+$O127-LARGE(($G127,$I127,$K127,$M127,$O127),1))))</f>
        <v>500</v>
      </c>
      <c r="F127" s="112">
        <v>268</v>
      </c>
      <c r="G127" s="11">
        <v>125</v>
      </c>
      <c r="H127" s="12"/>
      <c r="I127" s="11">
        <v>125</v>
      </c>
      <c r="J127" s="12"/>
      <c r="K127" s="11">
        <v>125</v>
      </c>
      <c r="L127" s="13"/>
      <c r="M127" s="11">
        <v>125</v>
      </c>
      <c r="N127" s="12"/>
      <c r="O127" s="11">
        <v>125</v>
      </c>
      <c r="P127" s="12"/>
      <c r="Q127" s="21">
        <f t="shared" si="12"/>
        <v>0</v>
      </c>
    </row>
    <row r="128" spans="1:17" ht="12.75">
      <c r="A128" s="88">
        <v>118</v>
      </c>
      <c r="B128" s="88"/>
      <c r="C128" s="106">
        <f t="shared" si="10"/>
        <v>625</v>
      </c>
      <c r="D128" s="117" t="s">
        <v>221</v>
      </c>
      <c r="E128" s="107">
        <f>IF(($C128=""),"",(+SUM($G128+$I128+$K128+$M128+$O128-LARGE(($G128,$I128,$K128,$M128,$O128),1))))</f>
        <v>500</v>
      </c>
      <c r="F128" s="112">
        <v>279</v>
      </c>
      <c r="G128" s="11">
        <v>125</v>
      </c>
      <c r="H128" s="12"/>
      <c r="I128" s="11">
        <v>125</v>
      </c>
      <c r="J128" s="12"/>
      <c r="K128" s="11">
        <v>125</v>
      </c>
      <c r="L128" s="13"/>
      <c r="M128" s="11">
        <v>125</v>
      </c>
      <c r="N128" s="12"/>
      <c r="O128" s="11">
        <v>125</v>
      </c>
      <c r="P128" s="12"/>
      <c r="Q128" s="21">
        <f t="shared" si="12"/>
        <v>0</v>
      </c>
    </row>
    <row r="129" spans="1:17" ht="12.75">
      <c r="A129" s="88">
        <v>118</v>
      </c>
      <c r="B129" s="88"/>
      <c r="C129" s="106">
        <f t="shared" si="10"/>
        <v>625</v>
      </c>
      <c r="D129" s="113" t="s">
        <v>44</v>
      </c>
      <c r="E129" s="107">
        <f>IF(($C129=""),"",(+SUM($G129+$I129+$K129+$M129+$O129-LARGE(($G129,$I129,$K129,$M129,$O129),1))))</f>
        <v>500</v>
      </c>
      <c r="F129" s="112">
        <v>282</v>
      </c>
      <c r="G129" s="11">
        <v>125</v>
      </c>
      <c r="H129" s="12"/>
      <c r="I129" s="11">
        <v>125</v>
      </c>
      <c r="J129" s="12"/>
      <c r="K129" s="11">
        <v>125</v>
      </c>
      <c r="L129" s="13"/>
      <c r="M129" s="11">
        <v>125</v>
      </c>
      <c r="N129" s="12"/>
      <c r="O129" s="11">
        <v>125</v>
      </c>
      <c r="P129" s="161"/>
      <c r="Q129" s="21">
        <f t="shared" si="12"/>
        <v>0</v>
      </c>
    </row>
    <row r="130" spans="1:17" ht="12.75">
      <c r="A130" s="88">
        <v>118</v>
      </c>
      <c r="B130" s="88"/>
      <c r="C130" s="106">
        <f t="shared" si="10"/>
        <v>625</v>
      </c>
      <c r="D130" s="113" t="s">
        <v>99</v>
      </c>
      <c r="E130" s="107">
        <f>IF(($C130=""),"",(+SUM($G130+$I130+$K130+$M130+$O130-LARGE(($G130,$I130,$K130,$M130,$O130),1))))</f>
        <v>500</v>
      </c>
      <c r="F130" s="112">
        <v>290</v>
      </c>
      <c r="G130" s="11">
        <v>125</v>
      </c>
      <c r="H130" s="12"/>
      <c r="I130" s="11">
        <v>125</v>
      </c>
      <c r="J130" s="12"/>
      <c r="K130" s="11">
        <v>125</v>
      </c>
      <c r="L130" s="13"/>
      <c r="M130" s="11">
        <v>125</v>
      </c>
      <c r="N130" s="12"/>
      <c r="O130" s="11">
        <v>125</v>
      </c>
      <c r="P130" s="185"/>
      <c r="Q130" s="21">
        <f t="shared" si="12"/>
        <v>0</v>
      </c>
    </row>
    <row r="131" spans="1:17" ht="12.75">
      <c r="A131" s="88">
        <v>118</v>
      </c>
      <c r="B131" s="88"/>
      <c r="C131" s="106">
        <f t="shared" si="10"/>
        <v>625</v>
      </c>
      <c r="D131" s="117" t="s">
        <v>236</v>
      </c>
      <c r="E131" s="107">
        <f>IF(($C131=""),"",(+SUM($G131+$I131+$K131+$M131+$O131-LARGE(($G131,$I131,$K131,$M131,$O131),1))))</f>
        <v>500</v>
      </c>
      <c r="F131" s="112">
        <v>312</v>
      </c>
      <c r="G131" s="11">
        <v>125</v>
      </c>
      <c r="H131" s="12"/>
      <c r="I131" s="11">
        <v>125</v>
      </c>
      <c r="J131" s="12"/>
      <c r="K131" s="11">
        <v>125</v>
      </c>
      <c r="L131" s="13"/>
      <c r="M131" s="11">
        <v>125</v>
      </c>
      <c r="N131" s="12"/>
      <c r="O131" s="11">
        <v>125</v>
      </c>
      <c r="P131" s="185"/>
      <c r="Q131" s="21">
        <f t="shared" si="12"/>
        <v>0</v>
      </c>
    </row>
    <row r="132" spans="1:17" ht="12.75">
      <c r="A132" s="88">
        <v>118</v>
      </c>
      <c r="B132" s="88"/>
      <c r="C132" s="106">
        <f t="shared" si="10"/>
        <v>625</v>
      </c>
      <c r="D132" s="117" t="s">
        <v>237</v>
      </c>
      <c r="E132" s="107">
        <f>IF(($C132=""),"",(+SUM($G132+$I132+$K132+$M132+$O132-LARGE(($G132,$I132,$K132,$M132,$O132),1))))</f>
        <v>500</v>
      </c>
      <c r="F132" s="112">
        <v>313</v>
      </c>
      <c r="G132" s="11">
        <v>125</v>
      </c>
      <c r="H132" s="12"/>
      <c r="I132" s="11">
        <v>125</v>
      </c>
      <c r="J132" s="12"/>
      <c r="K132" s="11">
        <v>125</v>
      </c>
      <c r="L132" s="13"/>
      <c r="M132" s="11">
        <v>125</v>
      </c>
      <c r="N132" s="12"/>
      <c r="O132" s="11">
        <v>125</v>
      </c>
      <c r="P132" s="185"/>
      <c r="Q132" s="21">
        <f t="shared" si="12"/>
        <v>0</v>
      </c>
    </row>
    <row r="133" spans="1:17" ht="12.75">
      <c r="A133" s="88">
        <v>118</v>
      </c>
      <c r="B133" s="88"/>
      <c r="C133" s="162">
        <f t="shared" si="10"/>
        <v>625</v>
      </c>
      <c r="D133" s="117" t="s">
        <v>437</v>
      </c>
      <c r="E133" s="107">
        <f>IF(($C133=""),"",(+SUM($G133+$I133+$K133+$M133+$O133-LARGE(($G133,$I133,$K133,$M133,$O133),1))))</f>
        <v>500</v>
      </c>
      <c r="F133" s="112">
        <v>326</v>
      </c>
      <c r="G133" s="11">
        <v>125</v>
      </c>
      <c r="H133" s="185"/>
      <c r="I133" s="11">
        <v>125</v>
      </c>
      <c r="J133" s="185"/>
      <c r="K133" s="11">
        <v>125</v>
      </c>
      <c r="L133" s="185"/>
      <c r="M133" s="181">
        <v>125</v>
      </c>
      <c r="N133" s="184"/>
      <c r="O133" s="11">
        <v>125</v>
      </c>
      <c r="P133" s="185"/>
      <c r="Q133" s="21">
        <f t="shared" si="12"/>
        <v>0</v>
      </c>
    </row>
    <row r="134" spans="1:17" ht="12.75">
      <c r="A134" s="88">
        <v>118</v>
      </c>
      <c r="B134" s="88"/>
      <c r="C134" s="162">
        <f t="shared" si="10"/>
        <v>625</v>
      </c>
      <c r="D134" s="117" t="s">
        <v>439</v>
      </c>
      <c r="E134" s="107">
        <f>IF(($C134=""),"",(+SUM($G134+$I134+$K134+$M134+$O134-LARGE(($G134,$I134,$K134,$M134,$O134),1))))</f>
        <v>500</v>
      </c>
      <c r="F134" s="112">
        <v>328</v>
      </c>
      <c r="G134" s="11">
        <v>125</v>
      </c>
      <c r="H134" s="185"/>
      <c r="I134" s="11">
        <v>125</v>
      </c>
      <c r="J134" s="185"/>
      <c r="K134" s="11">
        <v>125</v>
      </c>
      <c r="L134" s="185"/>
      <c r="M134" s="181">
        <v>125</v>
      </c>
      <c r="N134" s="184"/>
      <c r="O134" s="11">
        <v>125</v>
      </c>
      <c r="P134" s="185"/>
      <c r="Q134" s="21">
        <f t="shared" si="12"/>
        <v>0</v>
      </c>
    </row>
  </sheetData>
  <sheetProtection/>
  <printOptions/>
  <pageMargins left="0.5118110236220472" right="0.5511811023622047" top="0.35433070866141736" bottom="0.3937007874015748" header="0.5118110236220472" footer="0.5118110236220472"/>
  <pageSetup fitToHeight="1" fitToWidth="1" horizontalDpi="300" verticalDpi="300" orientation="portrait" paperSize="9" scale="64" r:id="rId2"/>
  <rowBreaks count="1" manualBreakCount="1">
    <brk id="45" max="65535" man="1"/>
  </rowBreaks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157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9.28125" style="10" customWidth="1"/>
    <col min="2" max="2" width="9.140625" style="10" customWidth="1"/>
    <col min="3" max="3" width="5.140625" style="10" customWidth="1"/>
    <col min="4" max="4" width="23.00390625" style="10" customWidth="1"/>
    <col min="5" max="5" width="33.57421875" style="8" customWidth="1"/>
    <col min="6" max="6" width="13.421875" style="0" customWidth="1"/>
    <col min="8" max="8" width="17.421875" style="0" customWidth="1"/>
  </cols>
  <sheetData>
    <row r="1" spans="1:9" ht="15">
      <c r="A1" s="33"/>
      <c r="B1" s="33"/>
      <c r="C1" s="33"/>
      <c r="D1" s="33">
        <v>0</v>
      </c>
      <c r="E1" s="8">
        <v>11</v>
      </c>
      <c r="G1" s="33"/>
      <c r="H1" s="33"/>
      <c r="I1" s="89"/>
    </row>
    <row r="2" spans="1:9" ht="15">
      <c r="A2" s="33"/>
      <c r="B2" s="33"/>
      <c r="C2" s="33"/>
      <c r="D2" s="10">
        <v>0</v>
      </c>
      <c r="E2" s="8">
        <v>12</v>
      </c>
      <c r="G2" s="33"/>
      <c r="H2" s="33"/>
      <c r="I2" s="89"/>
    </row>
    <row r="3" spans="1:9" ht="15">
      <c r="A3" s="33"/>
      <c r="B3" s="33"/>
      <c r="C3" s="33"/>
      <c r="D3" s="10">
        <v>0</v>
      </c>
      <c r="E3" s="8">
        <v>35</v>
      </c>
      <c r="G3" s="33"/>
      <c r="H3" s="33"/>
      <c r="I3" s="89"/>
    </row>
    <row r="4" spans="1:9" ht="15">
      <c r="A4" s="33"/>
      <c r="B4" s="33"/>
      <c r="C4" s="33"/>
      <c r="D4" s="89">
        <v>0</v>
      </c>
      <c r="E4" s="89">
        <v>43</v>
      </c>
      <c r="G4" s="33"/>
      <c r="H4" s="33"/>
      <c r="I4" s="89"/>
    </row>
    <row r="5" spans="1:9" ht="15">
      <c r="A5" s="33"/>
      <c r="B5" s="33"/>
      <c r="C5" s="33"/>
      <c r="D5" s="89">
        <v>0</v>
      </c>
      <c r="E5" s="89">
        <v>60</v>
      </c>
      <c r="G5" s="33"/>
      <c r="H5" s="33"/>
      <c r="I5" s="89"/>
    </row>
    <row r="6" spans="1:9" ht="15">
      <c r="A6" s="33"/>
      <c r="B6" s="33"/>
      <c r="C6" s="33"/>
      <c r="D6" s="33">
        <v>0</v>
      </c>
      <c r="E6" s="8">
        <v>69</v>
      </c>
      <c r="G6" s="33"/>
      <c r="H6" s="33"/>
      <c r="I6" s="89"/>
    </row>
    <row r="7" spans="1:9" ht="15">
      <c r="A7" s="33"/>
      <c r="B7" s="33"/>
      <c r="C7" s="33"/>
      <c r="D7" s="33" t="s">
        <v>147</v>
      </c>
      <c r="E7" s="8">
        <v>22</v>
      </c>
      <c r="G7" s="33"/>
      <c r="H7" s="33"/>
      <c r="I7" s="89"/>
    </row>
    <row r="8" spans="1:9" ht="15">
      <c r="A8" s="33"/>
      <c r="B8" s="33"/>
      <c r="C8" s="33"/>
      <c r="D8" s="41" t="s">
        <v>147</v>
      </c>
      <c r="E8" s="8">
        <v>34</v>
      </c>
      <c r="G8" s="33"/>
      <c r="H8" s="33"/>
      <c r="I8" s="89"/>
    </row>
    <row r="9" spans="1:9" ht="15">
      <c r="A9" s="33"/>
      <c r="B9" s="33"/>
      <c r="C9" s="33"/>
      <c r="D9" s="33" t="s">
        <v>147</v>
      </c>
      <c r="E9" s="8">
        <v>59</v>
      </c>
      <c r="G9" s="33"/>
      <c r="H9" s="33"/>
      <c r="I9" s="89"/>
    </row>
    <row r="10" spans="1:9" ht="15">
      <c r="A10" s="33"/>
      <c r="B10" s="33"/>
      <c r="C10" s="33"/>
      <c r="D10" s="33" t="s">
        <v>147</v>
      </c>
      <c r="E10" s="8">
        <v>70</v>
      </c>
      <c r="G10" s="33"/>
      <c r="H10" s="33"/>
      <c r="I10" s="89"/>
    </row>
    <row r="11" spans="1:9" ht="15">
      <c r="A11" s="33"/>
      <c r="B11" s="33"/>
      <c r="C11" s="33"/>
      <c r="D11" s="89" t="s">
        <v>141</v>
      </c>
      <c r="E11" s="89">
        <v>13</v>
      </c>
      <c r="G11" s="33"/>
      <c r="H11" s="33"/>
      <c r="I11" s="89"/>
    </row>
    <row r="12" spans="1:9" ht="15">
      <c r="A12" s="33"/>
      <c r="B12" s="33"/>
      <c r="C12" s="33"/>
      <c r="D12" s="89" t="s">
        <v>141</v>
      </c>
      <c r="E12" s="32">
        <v>15</v>
      </c>
      <c r="G12" s="33"/>
      <c r="H12" s="33"/>
      <c r="I12" s="89"/>
    </row>
    <row r="13" spans="1:9" ht="15">
      <c r="A13" s="33"/>
      <c r="B13" s="33"/>
      <c r="C13" s="33"/>
      <c r="D13" s="89" t="s">
        <v>141</v>
      </c>
      <c r="E13" s="89">
        <v>21</v>
      </c>
      <c r="G13" s="33"/>
      <c r="H13" s="33"/>
      <c r="I13" s="89"/>
    </row>
    <row r="14" spans="1:9" ht="15">
      <c r="A14" s="33"/>
      <c r="B14" s="33"/>
      <c r="C14" s="33"/>
      <c r="D14" s="89" t="s">
        <v>141</v>
      </c>
      <c r="E14" s="89">
        <v>44</v>
      </c>
      <c r="G14" s="33"/>
      <c r="H14" s="33"/>
      <c r="I14" s="89"/>
    </row>
    <row r="15" spans="1:9" ht="15">
      <c r="A15" s="33"/>
      <c r="B15" s="33"/>
      <c r="C15" s="33"/>
      <c r="D15" s="33" t="s">
        <v>141</v>
      </c>
      <c r="E15" s="8">
        <v>48</v>
      </c>
      <c r="G15" s="33"/>
      <c r="H15" s="33"/>
      <c r="I15" s="89"/>
    </row>
    <row r="16" spans="1:9" ht="15">
      <c r="A16" s="33"/>
      <c r="B16" s="33"/>
      <c r="C16" s="33"/>
      <c r="D16" s="89" t="s">
        <v>173</v>
      </c>
      <c r="E16" s="89">
        <v>1</v>
      </c>
      <c r="G16" s="33"/>
      <c r="H16" s="33"/>
      <c r="I16" s="89"/>
    </row>
    <row r="17" spans="1:9" ht="15">
      <c r="A17" s="33"/>
      <c r="B17" s="33"/>
      <c r="C17" s="33"/>
      <c r="D17" s="89" t="s">
        <v>173</v>
      </c>
      <c r="E17" s="89">
        <v>28</v>
      </c>
      <c r="G17" s="33"/>
      <c r="H17" s="33"/>
      <c r="I17" s="89"/>
    </row>
    <row r="18" spans="1:9" ht="15">
      <c r="A18" s="33"/>
      <c r="B18" s="33"/>
      <c r="C18" s="33"/>
      <c r="D18" s="89" t="s">
        <v>173</v>
      </c>
      <c r="E18" s="89">
        <v>31</v>
      </c>
      <c r="G18" s="33"/>
      <c r="H18" s="33"/>
      <c r="I18" s="89"/>
    </row>
    <row r="19" spans="1:9" ht="15">
      <c r="A19" s="33"/>
      <c r="B19" s="33"/>
      <c r="C19" s="33"/>
      <c r="D19" s="10" t="s">
        <v>173</v>
      </c>
      <c r="E19" s="8">
        <v>71</v>
      </c>
      <c r="G19" s="33"/>
      <c r="H19" s="33"/>
      <c r="I19" s="89"/>
    </row>
    <row r="20" spans="1:9" ht="15">
      <c r="A20" s="33"/>
      <c r="B20" s="33"/>
      <c r="C20" s="33"/>
      <c r="D20" s="89" t="s">
        <v>172</v>
      </c>
      <c r="E20" s="89">
        <v>8</v>
      </c>
      <c r="G20" s="33"/>
      <c r="H20" s="33"/>
      <c r="I20" s="89"/>
    </row>
    <row r="21" spans="1:9" ht="15">
      <c r="A21" s="33"/>
      <c r="B21" s="33"/>
      <c r="C21" s="33"/>
      <c r="D21" s="89" t="s">
        <v>172</v>
      </c>
      <c r="E21" s="89">
        <v>24</v>
      </c>
      <c r="G21" s="33"/>
      <c r="H21" s="33"/>
      <c r="I21" s="89"/>
    </row>
    <row r="22" spans="1:9" ht="15">
      <c r="A22" s="33"/>
      <c r="B22" s="33"/>
      <c r="C22" s="33"/>
      <c r="D22" s="89" t="s">
        <v>172</v>
      </c>
      <c r="E22" s="89">
        <v>30</v>
      </c>
      <c r="G22" s="33"/>
      <c r="H22" s="33"/>
      <c r="I22" s="89"/>
    </row>
    <row r="23" spans="1:9" ht="15">
      <c r="A23" s="33"/>
      <c r="B23" s="33"/>
      <c r="C23" s="33"/>
      <c r="D23" s="41" t="s">
        <v>172</v>
      </c>
      <c r="E23" s="8">
        <v>46</v>
      </c>
      <c r="G23" s="33"/>
      <c r="H23" s="33"/>
      <c r="I23" s="89"/>
    </row>
    <row r="24" spans="1:9" ht="15">
      <c r="A24" s="33"/>
      <c r="B24" s="33"/>
      <c r="C24" s="33"/>
      <c r="D24" s="89" t="s">
        <v>172</v>
      </c>
      <c r="E24" s="89">
        <v>66</v>
      </c>
      <c r="G24" s="33"/>
      <c r="H24" s="33"/>
      <c r="I24" s="89"/>
    </row>
    <row r="25" spans="1:9" ht="15">
      <c r="A25" s="33"/>
      <c r="B25" s="33"/>
      <c r="C25" s="33"/>
      <c r="D25" s="89" t="s">
        <v>140</v>
      </c>
      <c r="E25" s="89">
        <v>9</v>
      </c>
      <c r="G25" s="33"/>
      <c r="H25" s="33"/>
      <c r="I25" s="89"/>
    </row>
    <row r="26" spans="1:9" ht="15">
      <c r="A26" s="33"/>
      <c r="B26" s="33"/>
      <c r="C26" s="33"/>
      <c r="D26" s="89" t="s">
        <v>140</v>
      </c>
      <c r="E26" s="89">
        <v>20</v>
      </c>
      <c r="G26" s="33"/>
      <c r="H26" s="33"/>
      <c r="I26" s="89"/>
    </row>
    <row r="27" spans="1:9" ht="15">
      <c r="A27" s="33"/>
      <c r="B27" s="33"/>
      <c r="C27" s="33"/>
      <c r="D27" s="89" t="s">
        <v>140</v>
      </c>
      <c r="E27" s="32">
        <v>32</v>
      </c>
      <c r="G27" s="33"/>
      <c r="H27" s="33"/>
      <c r="I27" s="89"/>
    </row>
    <row r="28" spans="1:9" ht="15">
      <c r="A28" s="33"/>
      <c r="B28" s="33"/>
      <c r="C28" s="33"/>
      <c r="D28" s="89" t="s">
        <v>140</v>
      </c>
      <c r="E28" s="89">
        <v>37</v>
      </c>
      <c r="G28" s="33"/>
      <c r="H28" s="33"/>
      <c r="I28" s="89"/>
    </row>
    <row r="29" spans="1:9" ht="15">
      <c r="A29" s="33"/>
      <c r="B29" s="33"/>
      <c r="C29" s="33"/>
      <c r="D29" s="89" t="s">
        <v>146</v>
      </c>
      <c r="E29" s="8">
        <v>16</v>
      </c>
      <c r="G29" s="33"/>
      <c r="H29" s="33"/>
      <c r="I29" s="89"/>
    </row>
    <row r="30" spans="1:9" ht="15">
      <c r="A30" s="33"/>
      <c r="B30" s="33"/>
      <c r="C30" s="33"/>
      <c r="D30" s="89" t="s">
        <v>146</v>
      </c>
      <c r="E30" s="8">
        <v>33</v>
      </c>
      <c r="G30" s="33"/>
      <c r="H30" s="33"/>
      <c r="I30" s="89"/>
    </row>
    <row r="31" spans="1:9" ht="15">
      <c r="A31" s="33"/>
      <c r="B31" s="33"/>
      <c r="C31" s="33"/>
      <c r="D31" s="89" t="s">
        <v>146</v>
      </c>
      <c r="E31" s="89">
        <v>36</v>
      </c>
      <c r="G31" s="33"/>
      <c r="H31" s="33"/>
      <c r="I31" s="89"/>
    </row>
    <row r="32" spans="1:9" ht="15">
      <c r="A32" s="33"/>
      <c r="B32" s="33"/>
      <c r="C32" s="33"/>
      <c r="D32" s="10" t="s">
        <v>182</v>
      </c>
      <c r="E32" s="8">
        <v>65</v>
      </c>
      <c r="G32" s="33"/>
      <c r="H32" s="33"/>
      <c r="I32" s="89"/>
    </row>
    <row r="33" spans="1:9" ht="15">
      <c r="A33" s="33"/>
      <c r="B33" s="33"/>
      <c r="C33" s="33"/>
      <c r="D33" s="89" t="s">
        <v>169</v>
      </c>
      <c r="E33" s="89">
        <v>7</v>
      </c>
      <c r="G33" s="33"/>
      <c r="H33" s="33"/>
      <c r="I33" s="89"/>
    </row>
    <row r="34" spans="1:9" ht="15">
      <c r="A34" s="33"/>
      <c r="B34" s="33"/>
      <c r="C34" s="33"/>
      <c r="D34" s="41" t="s">
        <v>169</v>
      </c>
      <c r="E34" s="8">
        <v>41</v>
      </c>
      <c r="G34" s="33"/>
      <c r="H34" s="33"/>
      <c r="I34" s="89"/>
    </row>
    <row r="35" spans="1:9" ht="15">
      <c r="A35" s="33"/>
      <c r="B35" s="33"/>
      <c r="C35" s="33"/>
      <c r="D35" s="41" t="s">
        <v>169</v>
      </c>
      <c r="E35" s="8">
        <v>52</v>
      </c>
      <c r="G35" s="33"/>
      <c r="H35" s="33"/>
      <c r="I35" s="89"/>
    </row>
    <row r="36" spans="1:9" ht="15">
      <c r="A36" s="33"/>
      <c r="B36" s="33"/>
      <c r="C36" s="33"/>
      <c r="D36" s="89" t="s">
        <v>169</v>
      </c>
      <c r="E36" s="89">
        <v>61</v>
      </c>
      <c r="G36" s="33"/>
      <c r="H36" s="33"/>
      <c r="I36" s="89"/>
    </row>
    <row r="37" spans="1:9" ht="15">
      <c r="A37" s="33"/>
      <c r="B37" s="33"/>
      <c r="C37" s="33"/>
      <c r="D37" s="33" t="s">
        <v>166</v>
      </c>
      <c r="E37" s="8">
        <v>68</v>
      </c>
      <c r="G37" s="33"/>
      <c r="H37" s="33"/>
      <c r="I37" s="89"/>
    </row>
    <row r="38" spans="1:9" ht="15">
      <c r="A38" s="33"/>
      <c r="B38" s="33"/>
      <c r="C38" s="33"/>
      <c r="D38" s="89" t="s">
        <v>145</v>
      </c>
      <c r="E38" s="8">
        <v>3</v>
      </c>
      <c r="G38" s="33"/>
      <c r="H38" s="33"/>
      <c r="I38" s="89"/>
    </row>
    <row r="39" spans="1:9" ht="15">
      <c r="A39" s="33"/>
      <c r="B39" s="33"/>
      <c r="C39" s="33"/>
      <c r="D39" s="10" t="s">
        <v>145</v>
      </c>
      <c r="E39" s="8">
        <v>54</v>
      </c>
      <c r="G39" s="33"/>
      <c r="H39" s="33"/>
      <c r="I39" s="89"/>
    </row>
    <row r="40" spans="1:9" ht="15">
      <c r="A40" s="33"/>
      <c r="B40" s="33"/>
      <c r="C40" s="33"/>
      <c r="D40" s="89" t="s">
        <v>145</v>
      </c>
      <c r="E40" s="89">
        <v>62</v>
      </c>
      <c r="G40" s="33"/>
      <c r="H40" s="33"/>
      <c r="I40" s="89"/>
    </row>
    <row r="41" spans="1:9" ht="15">
      <c r="A41" s="33"/>
      <c r="B41" s="33"/>
      <c r="C41" s="33"/>
      <c r="D41" s="10" t="s">
        <v>190</v>
      </c>
      <c r="E41" s="8">
        <v>42</v>
      </c>
      <c r="G41" s="33"/>
      <c r="H41" s="33"/>
      <c r="I41" s="89"/>
    </row>
    <row r="42" spans="1:9" ht="15.75" thickBot="1">
      <c r="A42" s="33"/>
      <c r="B42" s="33"/>
      <c r="C42" s="33"/>
      <c r="D42" s="89" t="s">
        <v>190</v>
      </c>
      <c r="E42" s="89">
        <v>55</v>
      </c>
      <c r="G42" s="33"/>
      <c r="H42" s="33"/>
      <c r="I42" s="89"/>
    </row>
    <row r="43" spans="1:9" ht="15.75" thickBot="1">
      <c r="A43" s="33"/>
      <c r="B43" s="33"/>
      <c r="C43" s="33"/>
      <c r="D43" s="89" t="s">
        <v>153</v>
      </c>
      <c r="E43" s="89">
        <v>26</v>
      </c>
      <c r="G43" s="33"/>
      <c r="H43" s="134" t="s">
        <v>371</v>
      </c>
      <c r="I43" s="135">
        <v>0.5625</v>
      </c>
    </row>
    <row r="44" spans="1:9" ht="15.75" thickBot="1">
      <c r="A44" s="33"/>
      <c r="B44" s="33"/>
      <c r="C44" s="33"/>
      <c r="D44" s="89" t="s">
        <v>153</v>
      </c>
      <c r="E44" s="32">
        <v>29</v>
      </c>
      <c r="G44" s="33"/>
      <c r="H44" s="136" t="s">
        <v>325</v>
      </c>
      <c r="I44" s="137">
        <v>0.3645833333333333</v>
      </c>
    </row>
    <row r="45" spans="1:9" ht="15.75" thickBot="1">
      <c r="A45" s="33"/>
      <c r="B45" s="33"/>
      <c r="C45" s="33"/>
      <c r="D45" s="89" t="s">
        <v>153</v>
      </c>
      <c r="E45" s="89">
        <v>39</v>
      </c>
      <c r="G45" s="33"/>
      <c r="H45" s="136" t="s">
        <v>373</v>
      </c>
      <c r="I45" s="137">
        <v>0.5729166666666666</v>
      </c>
    </row>
    <row r="46" spans="1:9" ht="15.75" thickBot="1">
      <c r="A46" s="33"/>
      <c r="B46" s="33"/>
      <c r="C46" s="33"/>
      <c r="D46" s="89" t="s">
        <v>153</v>
      </c>
      <c r="E46" s="89">
        <v>56</v>
      </c>
      <c r="G46" s="33"/>
      <c r="H46" s="136" t="s">
        <v>344</v>
      </c>
      <c r="I46" s="137">
        <v>0.46875</v>
      </c>
    </row>
    <row r="47" spans="1:9" ht="15.75" thickBot="1">
      <c r="A47" s="33"/>
      <c r="B47" s="33"/>
      <c r="C47" s="33"/>
      <c r="D47" s="89" t="s">
        <v>153</v>
      </c>
      <c r="E47" s="32">
        <v>57</v>
      </c>
      <c r="G47" s="33"/>
      <c r="H47" s="136" t="s">
        <v>369</v>
      </c>
      <c r="I47" s="137">
        <v>0.5520833333333334</v>
      </c>
    </row>
    <row r="48" spans="1:9" ht="15.75" thickBot="1">
      <c r="A48" s="33"/>
      <c r="B48" s="33"/>
      <c r="C48" s="33"/>
      <c r="D48" s="89" t="s">
        <v>142</v>
      </c>
      <c r="E48" s="89">
        <v>10</v>
      </c>
      <c r="G48" s="33"/>
      <c r="H48" s="136" t="s">
        <v>381</v>
      </c>
      <c r="I48" s="137">
        <v>0.59375</v>
      </c>
    </row>
    <row r="49" spans="1:9" ht="15.75" thickBot="1">
      <c r="A49" s="33"/>
      <c r="B49" s="33"/>
      <c r="C49" s="33"/>
      <c r="D49" s="10" t="s">
        <v>142</v>
      </c>
      <c r="E49" s="8">
        <v>23</v>
      </c>
      <c r="G49" s="33"/>
      <c r="H49" s="136" t="s">
        <v>336</v>
      </c>
      <c r="I49" s="137">
        <v>0.4375</v>
      </c>
    </row>
    <row r="50" spans="1:9" ht="15.75" thickBot="1">
      <c r="A50" s="33"/>
      <c r="B50" s="33"/>
      <c r="C50" s="33"/>
      <c r="D50" s="89" t="s">
        <v>142</v>
      </c>
      <c r="E50" s="89">
        <v>38</v>
      </c>
      <c r="G50" s="33"/>
      <c r="H50" s="136" t="s">
        <v>391</v>
      </c>
      <c r="I50" s="137">
        <v>0.6354166666666666</v>
      </c>
    </row>
    <row r="51" spans="1:9" ht="15.75" thickBot="1">
      <c r="A51" s="33"/>
      <c r="B51" s="33"/>
      <c r="C51" s="33"/>
      <c r="D51" s="10" t="s">
        <v>142</v>
      </c>
      <c r="E51" s="8">
        <v>53</v>
      </c>
      <c r="G51" s="33"/>
      <c r="H51" s="136" t="s">
        <v>397</v>
      </c>
      <c r="I51" s="137">
        <v>0.65625</v>
      </c>
    </row>
    <row r="52" spans="1:9" ht="15.75" thickBot="1">
      <c r="A52" s="33"/>
      <c r="B52" s="33"/>
      <c r="C52" s="33"/>
      <c r="D52" s="89" t="s">
        <v>200</v>
      </c>
      <c r="E52" s="89">
        <v>19</v>
      </c>
      <c r="G52" s="33"/>
      <c r="H52" s="136" t="s">
        <v>314</v>
      </c>
      <c r="I52" s="137">
        <v>0.1875</v>
      </c>
    </row>
    <row r="53" spans="1:9" ht="15.75" thickBot="1">
      <c r="A53" s="33"/>
      <c r="B53" s="33"/>
      <c r="C53" s="33"/>
      <c r="D53" s="89" t="s">
        <v>200</v>
      </c>
      <c r="E53" s="32">
        <v>40</v>
      </c>
      <c r="G53" s="33"/>
      <c r="H53" s="136" t="s">
        <v>401</v>
      </c>
      <c r="I53" s="137">
        <v>0.7083333333333334</v>
      </c>
    </row>
    <row r="54" spans="1:9" ht="15.75" thickBot="1">
      <c r="A54" s="33"/>
      <c r="B54" s="33"/>
      <c r="C54" s="33"/>
      <c r="D54" s="10" t="s">
        <v>200</v>
      </c>
      <c r="E54" s="8">
        <v>64</v>
      </c>
      <c r="H54" s="136" t="s">
        <v>368</v>
      </c>
      <c r="I54" s="137">
        <v>0.5416666666666666</v>
      </c>
    </row>
    <row r="55" spans="1:9" ht="15.75" thickBot="1">
      <c r="A55" s="33"/>
      <c r="B55" s="33"/>
      <c r="C55" s="33"/>
      <c r="D55" s="89" t="s">
        <v>200</v>
      </c>
      <c r="E55" s="8">
        <v>67</v>
      </c>
      <c r="H55" s="136" t="s">
        <v>338</v>
      </c>
      <c r="I55" s="137">
        <v>0.4583333333333333</v>
      </c>
    </row>
    <row r="56" spans="1:9" ht="15.75" thickBot="1">
      <c r="A56" s="33"/>
      <c r="B56" s="33"/>
      <c r="C56" s="33"/>
      <c r="D56" s="41" t="s">
        <v>144</v>
      </c>
      <c r="E56" s="8">
        <v>5</v>
      </c>
      <c r="H56" s="136" t="s">
        <v>331</v>
      </c>
      <c r="I56" s="137">
        <v>0.40625</v>
      </c>
    </row>
    <row r="57" spans="1:9" ht="15.75" thickBot="1">
      <c r="A57" s="33"/>
      <c r="B57" s="33"/>
      <c r="C57" s="33"/>
      <c r="D57" s="33" t="s">
        <v>144</v>
      </c>
      <c r="E57" s="8">
        <v>17</v>
      </c>
      <c r="H57" s="136" t="s">
        <v>356</v>
      </c>
      <c r="I57" s="137">
        <v>0.5</v>
      </c>
    </row>
    <row r="58" spans="2:9" ht="15.75" thickBot="1">
      <c r="B58" s="33"/>
      <c r="C58" s="33"/>
      <c r="D58" s="33" t="s">
        <v>144</v>
      </c>
      <c r="E58" s="8">
        <v>58</v>
      </c>
      <c r="H58" s="136" t="s">
        <v>362</v>
      </c>
      <c r="I58" s="137">
        <v>0.5208333333333334</v>
      </c>
    </row>
    <row r="59" spans="2:9" ht="15.75" thickBot="1">
      <c r="B59" s="33"/>
      <c r="C59" s="33"/>
      <c r="D59" s="10" t="s">
        <v>143</v>
      </c>
      <c r="E59" s="8">
        <v>6</v>
      </c>
      <c r="H59" s="136" t="s">
        <v>311</v>
      </c>
      <c r="I59" s="137">
        <v>0.0625</v>
      </c>
    </row>
    <row r="60" spans="2:9" ht="15.75" thickBot="1">
      <c r="B60" s="33"/>
      <c r="C60" s="33"/>
      <c r="D60" s="33" t="s">
        <v>143</v>
      </c>
      <c r="E60" s="8">
        <v>50</v>
      </c>
      <c r="H60" s="136" t="s">
        <v>334</v>
      </c>
      <c r="I60" s="137">
        <v>0.4270833333333333</v>
      </c>
    </row>
    <row r="61" spans="2:9" ht="15.75" thickBot="1">
      <c r="B61" s="33"/>
      <c r="C61" s="33"/>
      <c r="D61" s="33" t="s">
        <v>143</v>
      </c>
      <c r="E61" s="8">
        <v>51</v>
      </c>
      <c r="H61" s="136" t="s">
        <v>334</v>
      </c>
      <c r="I61" s="137">
        <v>0.4583333333333333</v>
      </c>
    </row>
    <row r="62" spans="2:9" ht="15.75" thickBot="1">
      <c r="B62" s="33"/>
      <c r="C62" s="33"/>
      <c r="D62" s="89" t="s">
        <v>148</v>
      </c>
      <c r="E62" s="89">
        <v>2</v>
      </c>
      <c r="H62" s="136" t="s">
        <v>334</v>
      </c>
      <c r="I62" s="137">
        <v>0.7291666666666666</v>
      </c>
    </row>
    <row r="63" spans="2:9" ht="15.75" thickBot="1">
      <c r="B63" s="41"/>
      <c r="C63"/>
      <c r="D63" s="41" t="s">
        <v>148</v>
      </c>
      <c r="E63" s="8">
        <v>18</v>
      </c>
      <c r="H63" s="136" t="s">
        <v>366</v>
      </c>
      <c r="I63" s="137">
        <v>0.53125</v>
      </c>
    </row>
    <row r="64" spans="2:9" ht="15.75" thickBot="1">
      <c r="B64" s="41"/>
      <c r="C64"/>
      <c r="D64" s="89" t="s">
        <v>148</v>
      </c>
      <c r="E64" s="32">
        <v>45</v>
      </c>
      <c r="H64" s="136" t="s">
        <v>366</v>
      </c>
      <c r="I64" s="137">
        <v>0.6354166666666666</v>
      </c>
    </row>
    <row r="65" spans="2:9" ht="15.75" thickBot="1">
      <c r="B65" s="41"/>
      <c r="C65"/>
      <c r="D65" s="89" t="s">
        <v>178</v>
      </c>
      <c r="E65" s="89">
        <v>14</v>
      </c>
      <c r="H65" s="136" t="s">
        <v>366</v>
      </c>
      <c r="I65" s="137">
        <v>0.6770833333333334</v>
      </c>
    </row>
    <row r="66" spans="2:9" ht="15.75" thickBot="1">
      <c r="B66" s="41"/>
      <c r="C66"/>
      <c r="D66" s="41" t="s">
        <v>178</v>
      </c>
      <c r="E66" s="8">
        <v>47</v>
      </c>
      <c r="H66" s="136" t="s">
        <v>382</v>
      </c>
      <c r="I66" s="137">
        <v>0.59375</v>
      </c>
    </row>
    <row r="67" spans="2:9" ht="15.75" thickBot="1">
      <c r="B67" s="41"/>
      <c r="C67"/>
      <c r="D67" s="33" t="s">
        <v>178</v>
      </c>
      <c r="E67" s="8">
        <v>49</v>
      </c>
      <c r="H67" s="136" t="s">
        <v>323</v>
      </c>
      <c r="I67" s="137">
        <v>0.34375</v>
      </c>
    </row>
    <row r="68" spans="2:9" ht="15.75" thickBot="1">
      <c r="B68" s="41"/>
      <c r="C68"/>
      <c r="D68" s="33" t="s">
        <v>186</v>
      </c>
      <c r="E68" s="8">
        <v>4</v>
      </c>
      <c r="H68" s="136" t="s">
        <v>383</v>
      </c>
      <c r="I68" s="137">
        <v>0.59375</v>
      </c>
    </row>
    <row r="69" spans="2:9" ht="15.75" thickBot="1">
      <c r="B69" s="41"/>
      <c r="C69"/>
      <c r="D69" s="89" t="s">
        <v>186</v>
      </c>
      <c r="E69" s="89">
        <v>25</v>
      </c>
      <c r="H69" s="136" t="s">
        <v>345</v>
      </c>
      <c r="I69" s="137">
        <v>0.46875</v>
      </c>
    </row>
    <row r="70" spans="2:9" ht="15.75" thickBot="1">
      <c r="B70" s="41"/>
      <c r="C70"/>
      <c r="D70" s="89" t="s">
        <v>186</v>
      </c>
      <c r="E70" s="89">
        <v>27</v>
      </c>
      <c r="H70" s="136" t="s">
        <v>359</v>
      </c>
      <c r="I70" s="137">
        <v>0.5104166666666666</v>
      </c>
    </row>
    <row r="71" spans="2:9" ht="15.75" thickBot="1">
      <c r="B71" s="41"/>
      <c r="C71"/>
      <c r="D71" s="10" t="s">
        <v>186</v>
      </c>
      <c r="E71" s="8">
        <v>63</v>
      </c>
      <c r="H71" s="136" t="s">
        <v>339</v>
      </c>
      <c r="I71" s="137">
        <v>0.4583333333333333</v>
      </c>
    </row>
    <row r="72" spans="2:9" ht="15.75" thickBot="1">
      <c r="B72" s="41"/>
      <c r="C72"/>
      <c r="D72" s="89" t="s">
        <v>199</v>
      </c>
      <c r="E72" s="89" t="s">
        <v>200</v>
      </c>
      <c r="H72" s="136" t="s">
        <v>317</v>
      </c>
      <c r="I72" s="137">
        <v>0.25</v>
      </c>
    </row>
    <row r="73" spans="2:9" ht="15.75" thickBot="1">
      <c r="B73" s="41"/>
      <c r="C73"/>
      <c r="D73" s="89" t="s">
        <v>53</v>
      </c>
      <c r="E73" s="89" t="s">
        <v>200</v>
      </c>
      <c r="H73" s="136" t="s">
        <v>346</v>
      </c>
      <c r="I73" s="137">
        <v>0.46875</v>
      </c>
    </row>
    <row r="74" spans="2:9" ht="15.75" thickBot="1">
      <c r="B74" s="41"/>
      <c r="C74"/>
      <c r="D74" s="89" t="s">
        <v>163</v>
      </c>
      <c r="E74" s="89" t="s">
        <v>200</v>
      </c>
      <c r="H74" s="136" t="s">
        <v>386</v>
      </c>
      <c r="I74" s="137">
        <v>0.625</v>
      </c>
    </row>
    <row r="75" spans="2:9" ht="15.75" thickBot="1">
      <c r="B75" s="41"/>
      <c r="C75"/>
      <c r="D75" s="33" t="s">
        <v>157</v>
      </c>
      <c r="E75" s="8" t="s">
        <v>200</v>
      </c>
      <c r="H75" s="136" t="s">
        <v>387</v>
      </c>
      <c r="I75" s="137">
        <v>0.625</v>
      </c>
    </row>
    <row r="76" spans="2:9" ht="15.75" thickBot="1">
      <c r="B76" s="41"/>
      <c r="C76"/>
      <c r="D76" s="33" t="s">
        <v>135</v>
      </c>
      <c r="E76" s="8" t="s">
        <v>200</v>
      </c>
      <c r="H76" s="136" t="s">
        <v>398</v>
      </c>
      <c r="I76" s="137">
        <v>0.65625</v>
      </c>
    </row>
    <row r="77" spans="2:9" ht="15.75" thickBot="1">
      <c r="B77" s="41"/>
      <c r="C77"/>
      <c r="D77" s="10" t="s">
        <v>233</v>
      </c>
      <c r="E77" s="8" t="s">
        <v>200</v>
      </c>
      <c r="H77" s="136" t="s">
        <v>402</v>
      </c>
      <c r="I77" s="137">
        <v>0.7083333333333334</v>
      </c>
    </row>
    <row r="78" spans="2:9" ht="15.75" thickBot="1">
      <c r="B78" s="41"/>
      <c r="C78"/>
      <c r="D78" s="89" t="s">
        <v>54</v>
      </c>
      <c r="E78" s="89" t="s">
        <v>144</v>
      </c>
      <c r="H78" s="136" t="s">
        <v>393</v>
      </c>
      <c r="I78" s="137">
        <v>0.6458333333333334</v>
      </c>
    </row>
    <row r="79" spans="2:9" ht="15.75" thickBot="1">
      <c r="B79" s="41"/>
      <c r="C79"/>
      <c r="D79" s="89" t="s">
        <v>63</v>
      </c>
      <c r="E79" s="89" t="s">
        <v>144</v>
      </c>
      <c r="H79" s="136" t="s">
        <v>326</v>
      </c>
      <c r="I79" s="137">
        <v>0.3645833333333333</v>
      </c>
    </row>
    <row r="80" spans="2:9" ht="15.75" thickBot="1">
      <c r="B80" s="41"/>
      <c r="C80"/>
      <c r="D80" s="33" t="s">
        <v>44</v>
      </c>
      <c r="E80" s="8" t="s">
        <v>144</v>
      </c>
      <c r="H80" s="136" t="s">
        <v>340</v>
      </c>
      <c r="I80" s="137">
        <v>0.4583333333333333</v>
      </c>
    </row>
    <row r="81" spans="2:9" ht="15.75" thickBot="1">
      <c r="B81" s="41"/>
      <c r="C81"/>
      <c r="D81" s="10" t="s">
        <v>156</v>
      </c>
      <c r="E81" s="8" t="s">
        <v>144</v>
      </c>
      <c r="H81" s="138" t="s">
        <v>340</v>
      </c>
      <c r="I81" s="137">
        <v>0.53125</v>
      </c>
    </row>
    <row r="82" spans="2:9" ht="15.75" thickBot="1">
      <c r="B82" s="41"/>
      <c r="C82"/>
      <c r="D82" s="10" t="s">
        <v>104</v>
      </c>
      <c r="E82" s="8" t="s">
        <v>144</v>
      </c>
      <c r="H82" s="136" t="s">
        <v>403</v>
      </c>
      <c r="I82" s="137">
        <v>0.7083333333333334</v>
      </c>
    </row>
    <row r="83" spans="2:9" ht="15.75" thickBot="1">
      <c r="B83" s="41"/>
      <c r="C83"/>
      <c r="D83" s="10" t="s">
        <v>125</v>
      </c>
      <c r="E83" s="8" t="s">
        <v>144</v>
      </c>
      <c r="H83" s="136" t="s">
        <v>392</v>
      </c>
      <c r="I83" s="137">
        <v>0.6354166666666666</v>
      </c>
    </row>
    <row r="84" spans="2:9" ht="15.75" thickBot="1">
      <c r="B84" s="41"/>
      <c r="C84"/>
      <c r="D84" s="89" t="s">
        <v>33</v>
      </c>
      <c r="E84" s="89" t="s">
        <v>143</v>
      </c>
      <c r="H84" s="136" t="s">
        <v>392</v>
      </c>
      <c r="I84" s="137">
        <v>0.78125</v>
      </c>
    </row>
    <row r="85" spans="2:9" ht="15.75" thickBot="1">
      <c r="B85" s="41"/>
      <c r="C85"/>
      <c r="D85" s="89" t="s">
        <v>164</v>
      </c>
      <c r="E85" s="89" t="s">
        <v>143</v>
      </c>
      <c r="H85" s="136" t="s">
        <v>374</v>
      </c>
      <c r="I85" s="137">
        <v>0.5729166666666666</v>
      </c>
    </row>
    <row r="86" spans="2:9" ht="15.75" thickBot="1">
      <c r="B86" s="41"/>
      <c r="C86"/>
      <c r="D86" s="89" t="s">
        <v>176</v>
      </c>
      <c r="E86" s="89" t="s">
        <v>143</v>
      </c>
      <c r="H86" s="136" t="s">
        <v>341</v>
      </c>
      <c r="I86" s="137">
        <v>0.4583333333333333</v>
      </c>
    </row>
    <row r="87" spans="2:9" ht="15.75" thickBot="1">
      <c r="B87" s="41"/>
      <c r="C87"/>
      <c r="D87" s="89" t="s">
        <v>40</v>
      </c>
      <c r="E87" s="32" t="s">
        <v>143</v>
      </c>
      <c r="H87" s="136" t="s">
        <v>341</v>
      </c>
      <c r="I87" s="137">
        <v>0.5729166666666666</v>
      </c>
    </row>
    <row r="88" spans="2:9" ht="15.75" thickBot="1">
      <c r="B88" s="41"/>
      <c r="C88"/>
      <c r="D88" s="33" t="s">
        <v>43</v>
      </c>
      <c r="E88" s="8" t="s">
        <v>143</v>
      </c>
      <c r="H88" s="136" t="s">
        <v>363</v>
      </c>
      <c r="I88" s="137">
        <v>0.5208333333333334</v>
      </c>
    </row>
    <row r="89" spans="2:9" ht="15.75" thickBot="1">
      <c r="B89" s="41"/>
      <c r="C89"/>
      <c r="D89" s="41" t="s">
        <v>45</v>
      </c>
      <c r="E89" s="8" t="s">
        <v>143</v>
      </c>
      <c r="H89" s="136" t="s">
        <v>335</v>
      </c>
      <c r="I89" s="137">
        <v>0.4270833333333333</v>
      </c>
    </row>
    <row r="90" spans="3:9" ht="15.75" thickBot="1">
      <c r="C90"/>
      <c r="D90" s="89" t="s">
        <v>198</v>
      </c>
      <c r="E90" s="89" t="s">
        <v>148</v>
      </c>
      <c r="H90" s="136" t="s">
        <v>335</v>
      </c>
      <c r="I90" s="137">
        <v>0.53125</v>
      </c>
    </row>
    <row r="91" spans="3:9" ht="15.75" thickBot="1">
      <c r="C91"/>
      <c r="D91" s="33" t="s">
        <v>219</v>
      </c>
      <c r="E91" s="8" t="s">
        <v>148</v>
      </c>
      <c r="H91" s="136" t="s">
        <v>335</v>
      </c>
      <c r="I91" s="137">
        <v>0.6041666666666666</v>
      </c>
    </row>
    <row r="92" spans="3:9" ht="15.75" thickBot="1">
      <c r="C92"/>
      <c r="D92" s="10" t="s">
        <v>127</v>
      </c>
      <c r="E92" s="8" t="s">
        <v>148</v>
      </c>
      <c r="H92" s="136" t="s">
        <v>350</v>
      </c>
      <c r="I92" s="137">
        <v>0.4791666666666667</v>
      </c>
    </row>
    <row r="93" spans="4:9" ht="15.75" thickBot="1">
      <c r="D93" s="10" t="s">
        <v>101</v>
      </c>
      <c r="E93" s="8" t="s">
        <v>148</v>
      </c>
      <c r="H93" s="136" t="s">
        <v>350</v>
      </c>
      <c r="I93" s="137">
        <v>0.6875</v>
      </c>
    </row>
    <row r="94" spans="4:9" ht="15.75" thickBot="1">
      <c r="D94" s="10" t="s">
        <v>236</v>
      </c>
      <c r="E94" s="8" t="s">
        <v>148</v>
      </c>
      <c r="H94" s="136" t="s">
        <v>350</v>
      </c>
      <c r="I94" s="137">
        <v>0.7291666666666666</v>
      </c>
    </row>
    <row r="95" spans="4:9" ht="15.75" thickBot="1">
      <c r="D95" s="10" t="s">
        <v>237</v>
      </c>
      <c r="E95" s="8" t="s">
        <v>148</v>
      </c>
      <c r="H95" s="136" t="s">
        <v>399</v>
      </c>
      <c r="I95" s="137">
        <v>0.65625</v>
      </c>
    </row>
    <row r="96" spans="4:9" ht="15.75" thickBot="1">
      <c r="D96" s="89" t="s">
        <v>177</v>
      </c>
      <c r="E96" s="89" t="s">
        <v>178</v>
      </c>
      <c r="H96" s="136" t="s">
        <v>313</v>
      </c>
      <c r="I96" s="137">
        <v>0.125</v>
      </c>
    </row>
    <row r="97" spans="4:9" ht="15.75" thickBot="1">
      <c r="D97" s="89" t="s">
        <v>179</v>
      </c>
      <c r="E97" s="89" t="s">
        <v>178</v>
      </c>
      <c r="H97" s="138" t="s">
        <v>388</v>
      </c>
      <c r="I97" s="137">
        <v>0.625</v>
      </c>
    </row>
    <row r="98" spans="4:9" ht="15.75" thickBot="1">
      <c r="D98" s="89" t="s">
        <v>180</v>
      </c>
      <c r="E98" s="89" t="s">
        <v>178</v>
      </c>
      <c r="H98" s="136" t="s">
        <v>342</v>
      </c>
      <c r="I98" s="137">
        <v>0.4583333333333333</v>
      </c>
    </row>
    <row r="99" spans="4:9" ht="15.75" thickBot="1">
      <c r="D99" s="89" t="s">
        <v>195</v>
      </c>
      <c r="E99" s="89" t="s">
        <v>178</v>
      </c>
      <c r="H99" s="136" t="s">
        <v>372</v>
      </c>
      <c r="I99" s="137">
        <v>0.5625</v>
      </c>
    </row>
    <row r="100" spans="4:9" ht="15.75" thickBot="1">
      <c r="D100" s="33" t="s">
        <v>214</v>
      </c>
      <c r="E100" s="8" t="s">
        <v>178</v>
      </c>
      <c r="H100" s="136" t="s">
        <v>372</v>
      </c>
      <c r="I100" s="137">
        <v>0.71875</v>
      </c>
    </row>
    <row r="101" spans="4:9" ht="15.75" thickBot="1">
      <c r="D101" s="33" t="s">
        <v>222</v>
      </c>
      <c r="E101" s="8" t="s">
        <v>178</v>
      </c>
      <c r="H101" s="136" t="s">
        <v>407</v>
      </c>
      <c r="I101" s="137">
        <v>0.7916666666666666</v>
      </c>
    </row>
    <row r="102" spans="4:9" ht="15.75" thickBot="1">
      <c r="D102" s="89" t="s">
        <v>185</v>
      </c>
      <c r="E102" s="89" t="s">
        <v>186</v>
      </c>
      <c r="H102" s="136" t="s">
        <v>384</v>
      </c>
      <c r="I102" s="137">
        <v>0.6041666666666666</v>
      </c>
    </row>
    <row r="103" spans="4:9" ht="15.75" thickBot="1">
      <c r="D103" s="89" t="s">
        <v>205</v>
      </c>
      <c r="E103" s="32" t="s">
        <v>186</v>
      </c>
      <c r="H103" s="136" t="s">
        <v>352</v>
      </c>
      <c r="I103" s="137">
        <v>0.4895833333333333</v>
      </c>
    </row>
    <row r="104" spans="4:9" ht="15.75" thickBot="1">
      <c r="D104" s="89" t="s">
        <v>46</v>
      </c>
      <c r="E104" s="8" t="s">
        <v>186</v>
      </c>
      <c r="H104" s="136" t="s">
        <v>394</v>
      </c>
      <c r="I104" s="137">
        <v>0.6458333333333334</v>
      </c>
    </row>
    <row r="105" spans="4:9" ht="15.75" thickBot="1">
      <c r="D105" s="33" t="s">
        <v>216</v>
      </c>
      <c r="E105" s="8" t="s">
        <v>186</v>
      </c>
      <c r="H105" s="136" t="s">
        <v>333</v>
      </c>
      <c r="I105" s="137">
        <v>0.4166666666666667</v>
      </c>
    </row>
    <row r="106" spans="4:9" ht="15.75" thickBot="1">
      <c r="D106" s="41" t="s">
        <v>224</v>
      </c>
      <c r="E106" s="8" t="s">
        <v>186</v>
      </c>
      <c r="H106" s="136" t="s">
        <v>333</v>
      </c>
      <c r="I106" s="137">
        <v>0.6041666666666666</v>
      </c>
    </row>
    <row r="107" spans="4:9" ht="15.75" thickBot="1">
      <c r="D107" s="89" t="s">
        <v>115</v>
      </c>
      <c r="E107" s="89"/>
      <c r="H107" s="136" t="s">
        <v>357</v>
      </c>
      <c r="I107" s="137">
        <v>0.5</v>
      </c>
    </row>
    <row r="108" spans="4:9" ht="15.75" thickBot="1">
      <c r="D108" s="89" t="s">
        <v>35</v>
      </c>
      <c r="E108" s="89"/>
      <c r="H108" s="136" t="s">
        <v>347</v>
      </c>
      <c r="I108" s="137">
        <v>0.46875</v>
      </c>
    </row>
    <row r="109" spans="4:9" ht="15.75" thickBot="1">
      <c r="D109" s="89" t="s">
        <v>159</v>
      </c>
      <c r="E109" s="89"/>
      <c r="H109" s="136" t="s">
        <v>364</v>
      </c>
      <c r="I109" s="137">
        <v>0.5208333333333334</v>
      </c>
    </row>
    <row r="110" spans="4:9" ht="15.75" thickBot="1">
      <c r="D110" s="89" t="s">
        <v>194</v>
      </c>
      <c r="E110" s="89"/>
      <c r="H110" s="136" t="s">
        <v>389</v>
      </c>
      <c r="I110" s="137">
        <v>0.625</v>
      </c>
    </row>
    <row r="111" spans="4:9" ht="15.75" thickBot="1">
      <c r="D111" s="89" t="s">
        <v>119</v>
      </c>
      <c r="E111" s="32"/>
      <c r="H111" s="136" t="s">
        <v>351</v>
      </c>
      <c r="I111" s="137">
        <v>0.4791666666666667</v>
      </c>
    </row>
    <row r="112" spans="4:9" ht="15.75" thickBot="1">
      <c r="D112" s="41" t="s">
        <v>225</v>
      </c>
      <c r="H112" s="136" t="s">
        <v>343</v>
      </c>
      <c r="I112" s="137">
        <v>0.4583333333333333</v>
      </c>
    </row>
    <row r="113" spans="4:9" ht="15.75" thickBot="1">
      <c r="D113" s="10" t="s">
        <v>229</v>
      </c>
      <c r="H113" s="136" t="s">
        <v>400</v>
      </c>
      <c r="I113" s="137">
        <v>0.6875</v>
      </c>
    </row>
    <row r="114" spans="4:9" ht="15.75" thickBot="1">
      <c r="D114" s="10" t="s">
        <v>103</v>
      </c>
      <c r="H114" s="136" t="s">
        <v>348</v>
      </c>
      <c r="I114" s="137">
        <v>0.46875</v>
      </c>
    </row>
    <row r="115" spans="4:9" ht="15.75" thickBot="1">
      <c r="D115" s="10" t="s">
        <v>239</v>
      </c>
      <c r="H115" s="136" t="s">
        <v>324</v>
      </c>
      <c r="I115" s="137">
        <v>0.34375</v>
      </c>
    </row>
    <row r="116" spans="8:9" ht="15.75" thickBot="1">
      <c r="H116" s="136" t="s">
        <v>327</v>
      </c>
      <c r="I116" s="137">
        <v>0.3645833333333333</v>
      </c>
    </row>
    <row r="117" spans="8:9" ht="15.75" thickBot="1">
      <c r="H117" s="136" t="s">
        <v>327</v>
      </c>
      <c r="I117" s="137">
        <v>0.5625</v>
      </c>
    </row>
    <row r="118" spans="8:9" ht="15.75" thickBot="1">
      <c r="H118" s="136" t="s">
        <v>360</v>
      </c>
      <c r="I118" s="137">
        <v>0.5104166666666666</v>
      </c>
    </row>
    <row r="119" spans="8:9" ht="15.75" thickBot="1">
      <c r="H119" s="136" t="s">
        <v>315</v>
      </c>
      <c r="I119" s="137">
        <v>0.1875</v>
      </c>
    </row>
    <row r="120" spans="8:9" ht="15.75" thickBot="1">
      <c r="H120" s="136" t="s">
        <v>377</v>
      </c>
      <c r="I120" s="137">
        <v>0.5833333333333334</v>
      </c>
    </row>
    <row r="121" spans="8:9" ht="15.75" thickBot="1">
      <c r="H121" s="138" t="s">
        <v>318</v>
      </c>
      <c r="I121" s="137">
        <v>0.2916666666666667</v>
      </c>
    </row>
    <row r="122" spans="8:9" ht="15.75" thickBot="1">
      <c r="H122" s="136" t="s">
        <v>318</v>
      </c>
      <c r="I122" s="137">
        <v>0.5104166666666666</v>
      </c>
    </row>
    <row r="123" spans="8:9" ht="15.75" thickBot="1">
      <c r="H123" s="136" t="s">
        <v>365</v>
      </c>
      <c r="I123" s="137">
        <v>0.5208333333333334</v>
      </c>
    </row>
    <row r="124" spans="8:9" ht="15.75" thickBot="1">
      <c r="H124" s="136" t="s">
        <v>375</v>
      </c>
      <c r="I124" s="137">
        <v>0.5729166666666666</v>
      </c>
    </row>
    <row r="125" spans="8:9" ht="15.75" thickBot="1">
      <c r="H125" s="136" t="s">
        <v>353</v>
      </c>
      <c r="I125" s="137">
        <v>0.4895833333333333</v>
      </c>
    </row>
    <row r="126" spans="8:9" ht="15.75" thickBot="1">
      <c r="H126" s="136" t="s">
        <v>320</v>
      </c>
      <c r="I126" s="137">
        <v>0.3125</v>
      </c>
    </row>
    <row r="127" spans="8:9" ht="15.75" thickBot="1">
      <c r="H127" s="136" t="s">
        <v>310</v>
      </c>
      <c r="I127" s="137">
        <v>0.041666666666666664</v>
      </c>
    </row>
    <row r="128" spans="8:9" ht="15.75" thickBot="1">
      <c r="H128" s="136" t="s">
        <v>376</v>
      </c>
      <c r="I128" s="137">
        <v>0.5729166666666666</v>
      </c>
    </row>
    <row r="129" spans="8:9" ht="15.75" thickBot="1">
      <c r="H129" s="136" t="s">
        <v>321</v>
      </c>
      <c r="I129" s="137">
        <v>0.3125</v>
      </c>
    </row>
    <row r="130" spans="8:9" ht="15.75" thickBot="1">
      <c r="H130" s="136" t="s">
        <v>349</v>
      </c>
      <c r="I130" s="137">
        <v>0.46875</v>
      </c>
    </row>
    <row r="131" spans="8:9" ht="15.75" thickBot="1">
      <c r="H131" s="136" t="s">
        <v>370</v>
      </c>
      <c r="I131" s="137">
        <v>0.5520833333333334</v>
      </c>
    </row>
    <row r="132" spans="8:9" ht="15.75" thickBot="1">
      <c r="H132" s="136" t="s">
        <v>390</v>
      </c>
      <c r="I132" s="137">
        <v>0.625</v>
      </c>
    </row>
    <row r="133" spans="8:9" ht="15.75" thickBot="1">
      <c r="H133" s="136" t="s">
        <v>395</v>
      </c>
      <c r="I133" s="137">
        <v>0.6458333333333334</v>
      </c>
    </row>
    <row r="134" spans="8:9" ht="15.75" thickBot="1">
      <c r="H134" s="136" t="s">
        <v>378</v>
      </c>
      <c r="I134" s="137">
        <v>0.5833333333333334</v>
      </c>
    </row>
    <row r="135" spans="8:9" ht="15.75" thickBot="1">
      <c r="H135" s="136" t="s">
        <v>385</v>
      </c>
      <c r="I135" s="137">
        <v>0.6145833333333334</v>
      </c>
    </row>
    <row r="136" spans="8:9" ht="15.75" thickBot="1">
      <c r="H136" s="136" t="s">
        <v>361</v>
      </c>
      <c r="I136" s="137">
        <v>0.5104166666666666</v>
      </c>
    </row>
    <row r="137" spans="8:9" ht="15.75" thickBot="1">
      <c r="H137" s="136" t="s">
        <v>379</v>
      </c>
      <c r="I137" s="137">
        <v>0.5833333333333334</v>
      </c>
    </row>
    <row r="138" spans="8:9" ht="15.75" thickBot="1">
      <c r="H138" s="136" t="s">
        <v>367</v>
      </c>
      <c r="I138" s="137">
        <v>0.53125</v>
      </c>
    </row>
    <row r="139" spans="8:9" ht="15.75" thickBot="1">
      <c r="H139" s="136" t="s">
        <v>322</v>
      </c>
      <c r="I139" s="137">
        <v>0.3333333333333333</v>
      </c>
    </row>
    <row r="140" spans="8:9" ht="15.75" thickBot="1">
      <c r="H140" s="136" t="s">
        <v>328</v>
      </c>
      <c r="I140" s="137">
        <v>0.375</v>
      </c>
    </row>
    <row r="141" spans="8:9" ht="15.75" thickBot="1">
      <c r="H141" s="136" t="s">
        <v>329</v>
      </c>
      <c r="I141" s="137">
        <v>0.375</v>
      </c>
    </row>
    <row r="142" spans="8:9" ht="15.75" thickBot="1">
      <c r="H142" s="136" t="s">
        <v>354</v>
      </c>
      <c r="I142" s="137">
        <v>0.4895833333333333</v>
      </c>
    </row>
    <row r="143" spans="8:9" ht="15.75" thickBot="1">
      <c r="H143" s="136" t="s">
        <v>358</v>
      </c>
      <c r="I143" s="137">
        <v>0.5</v>
      </c>
    </row>
    <row r="144" spans="8:9" ht="15.75" thickBot="1">
      <c r="H144" s="136" t="s">
        <v>358</v>
      </c>
      <c r="I144" s="137">
        <v>0.5833333333333334</v>
      </c>
    </row>
    <row r="145" spans="8:9" ht="15.75" thickBot="1">
      <c r="H145" s="136" t="s">
        <v>396</v>
      </c>
      <c r="I145" s="137">
        <v>0.6458333333333334</v>
      </c>
    </row>
    <row r="146" spans="8:9" ht="15.75" thickBot="1">
      <c r="H146" s="136" t="s">
        <v>355</v>
      </c>
      <c r="I146" s="137">
        <v>0.4895833333333333</v>
      </c>
    </row>
    <row r="147" spans="8:9" ht="15.75" thickBot="1">
      <c r="H147" s="136" t="s">
        <v>319</v>
      </c>
      <c r="I147" s="137">
        <v>0.2916666666666667</v>
      </c>
    </row>
    <row r="148" spans="8:9" ht="15.75" thickBot="1">
      <c r="H148" s="136" t="s">
        <v>316</v>
      </c>
      <c r="I148" s="137">
        <v>0.21875</v>
      </c>
    </row>
    <row r="149" spans="8:9" ht="15.75" thickBot="1">
      <c r="H149" s="136" t="s">
        <v>380</v>
      </c>
      <c r="I149" s="137">
        <v>0.5833333333333334</v>
      </c>
    </row>
    <row r="150" spans="8:9" ht="15.75" thickBot="1">
      <c r="H150" s="136" t="s">
        <v>404</v>
      </c>
      <c r="I150" s="137">
        <v>0.7291666666666666</v>
      </c>
    </row>
    <row r="151" spans="8:9" ht="15.75" thickBot="1">
      <c r="H151" s="136" t="s">
        <v>312</v>
      </c>
      <c r="I151" s="137">
        <v>0.08333333333333333</v>
      </c>
    </row>
    <row r="152" spans="8:9" ht="15.75" thickBot="1">
      <c r="H152" s="136" t="s">
        <v>332</v>
      </c>
      <c r="I152" s="137">
        <v>0.40625</v>
      </c>
    </row>
    <row r="153" spans="8:9" ht="15.75" thickBot="1">
      <c r="H153" s="136" t="s">
        <v>337</v>
      </c>
      <c r="I153" s="137">
        <v>0.4375</v>
      </c>
    </row>
    <row r="154" spans="8:9" ht="15.75" thickBot="1">
      <c r="H154" s="136" t="s">
        <v>337</v>
      </c>
      <c r="I154" s="137">
        <v>0.6979166666666666</v>
      </c>
    </row>
    <row r="155" spans="8:9" ht="15.75" thickBot="1">
      <c r="H155" s="136" t="s">
        <v>406</v>
      </c>
      <c r="I155" s="137">
        <v>0.7708333333333334</v>
      </c>
    </row>
    <row r="156" spans="8:9" ht="15.75" thickBot="1">
      <c r="H156" s="136" t="s">
        <v>405</v>
      </c>
      <c r="I156" s="137">
        <v>0.7604166666666666</v>
      </c>
    </row>
    <row r="157" spans="8:9" ht="15.75" thickBot="1">
      <c r="H157" s="136" t="s">
        <v>330</v>
      </c>
      <c r="I157" s="137">
        <v>0.375</v>
      </c>
    </row>
  </sheetData>
  <sheetProtection/>
  <printOptions/>
  <pageMargins left="0.7086614173228347" right="0.7086614173228347" top="0.1968503937007874" bottom="0.1968503937007874" header="0.31496062992125984" footer="0.31496062992125984"/>
  <pageSetup fitToHeight="1" fitToWidth="1" horizontalDpi="300" verticalDpi="30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4"/>
  <sheetViews>
    <sheetView zoomScale="75" zoomScaleNormal="75" zoomScalePageLayoutView="0" workbookViewId="0" topLeftCell="A1">
      <selection activeCell="G1" sqref="G1"/>
    </sheetView>
  </sheetViews>
  <sheetFormatPr defaultColWidth="9.140625" defaultRowHeight="12.75"/>
  <cols>
    <col min="1" max="2" width="20.7109375" style="0" customWidth="1"/>
    <col min="3" max="3" width="10.7109375" style="0" customWidth="1"/>
    <col min="4" max="4" width="20.7109375" style="0" customWidth="1"/>
    <col min="5" max="5" width="23.57421875" style="0" customWidth="1"/>
    <col min="6" max="6" width="10.7109375" style="14" customWidth="1"/>
    <col min="7" max="7" width="20.7109375" style="0" customWidth="1"/>
    <col min="8" max="8" width="23.57421875" style="0" customWidth="1"/>
    <col min="10" max="10" width="20.7109375" style="0" customWidth="1"/>
    <col min="11" max="11" width="23.57421875" style="0" customWidth="1"/>
    <col min="12" max="12" width="21.140625" style="0" customWidth="1"/>
  </cols>
  <sheetData>
    <row r="1" spans="1:2" ht="19.5" customHeight="1">
      <c r="A1" s="73" t="s">
        <v>242</v>
      </c>
      <c r="B1" s="20"/>
    </row>
    <row r="2" ht="15" customHeight="1">
      <c r="I2" s="22"/>
    </row>
    <row r="3" spans="1:11" ht="15" customHeight="1">
      <c r="A3" s="174" t="s">
        <v>243</v>
      </c>
      <c r="B3" s="175"/>
      <c r="D3" s="174" t="s">
        <v>30</v>
      </c>
      <c r="E3" s="175"/>
      <c r="F3" s="24"/>
      <c r="G3" s="174" t="s">
        <v>271</v>
      </c>
      <c r="H3" s="175"/>
      <c r="J3" s="174" t="s">
        <v>417</v>
      </c>
      <c r="K3" s="175"/>
    </row>
    <row r="4" spans="1:11" ht="15" customHeight="1">
      <c r="A4" s="28"/>
      <c r="B4" s="22" t="s">
        <v>244</v>
      </c>
      <c r="C4" s="24"/>
      <c r="D4" s="28"/>
      <c r="E4" s="22" t="s">
        <v>249</v>
      </c>
      <c r="F4" s="24"/>
      <c r="G4" s="28"/>
      <c r="H4" s="22" t="s">
        <v>272</v>
      </c>
      <c r="I4" s="24"/>
      <c r="J4" s="28"/>
      <c r="K4" s="132" t="s">
        <v>278</v>
      </c>
    </row>
    <row r="5" spans="1:11" ht="15" customHeight="1">
      <c r="A5" s="29"/>
      <c r="B5" s="26" t="s">
        <v>245</v>
      </c>
      <c r="D5" s="29"/>
      <c r="E5" s="22" t="s">
        <v>79</v>
      </c>
      <c r="F5" s="24"/>
      <c r="G5" s="29"/>
      <c r="H5" s="22" t="s">
        <v>273</v>
      </c>
      <c r="J5" s="29"/>
      <c r="K5" s="26" t="s">
        <v>279</v>
      </c>
    </row>
    <row r="6" spans="1:11" ht="15" customHeight="1">
      <c r="A6" s="29"/>
      <c r="B6" s="26" t="s">
        <v>246</v>
      </c>
      <c r="D6" s="84"/>
      <c r="E6" s="22" t="s">
        <v>80</v>
      </c>
      <c r="F6" s="24"/>
      <c r="G6" s="84"/>
      <c r="H6" s="22" t="s">
        <v>274</v>
      </c>
      <c r="J6" s="84"/>
      <c r="K6" s="26" t="s">
        <v>418</v>
      </c>
    </row>
    <row r="7" spans="1:11" ht="15" customHeight="1">
      <c r="A7" s="29"/>
      <c r="B7" s="26" t="s">
        <v>120</v>
      </c>
      <c r="D7" s="29"/>
      <c r="E7" s="22" t="s">
        <v>81</v>
      </c>
      <c r="F7" s="24"/>
      <c r="G7" s="29"/>
      <c r="H7" s="22" t="s">
        <v>275</v>
      </c>
      <c r="J7" s="29"/>
      <c r="K7" s="26" t="s">
        <v>419</v>
      </c>
    </row>
    <row r="8" spans="1:11" ht="15" customHeight="1">
      <c r="A8" s="29"/>
      <c r="B8" s="26" t="s">
        <v>247</v>
      </c>
      <c r="D8" s="29"/>
      <c r="E8" s="22" t="s">
        <v>250</v>
      </c>
      <c r="F8" s="24"/>
      <c r="G8" s="29"/>
      <c r="H8" s="22" t="s">
        <v>276</v>
      </c>
      <c r="J8" s="29"/>
      <c r="K8" s="26" t="s">
        <v>280</v>
      </c>
    </row>
    <row r="9" spans="1:11" ht="15" customHeight="1">
      <c r="A9" s="29"/>
      <c r="B9" s="104" t="s">
        <v>248</v>
      </c>
      <c r="D9" s="29"/>
      <c r="E9" s="22" t="s">
        <v>82</v>
      </c>
      <c r="F9" s="24"/>
      <c r="G9" s="29"/>
      <c r="H9" s="22" t="s">
        <v>277</v>
      </c>
      <c r="J9" s="29"/>
      <c r="K9" s="104" t="s">
        <v>281</v>
      </c>
    </row>
    <row r="10" spans="1:11" ht="15" customHeight="1">
      <c r="A10" s="30"/>
      <c r="B10" s="31"/>
      <c r="C10" s="19"/>
      <c r="D10" s="30"/>
      <c r="E10" s="31"/>
      <c r="G10" s="30"/>
      <c r="H10" s="31"/>
      <c r="I10" s="19"/>
      <c r="J10" s="30"/>
      <c r="K10" s="31"/>
    </row>
    <row r="11" spans="1:11" ht="15" customHeight="1">
      <c r="A11" s="174" t="s">
        <v>31</v>
      </c>
      <c r="B11" s="175"/>
      <c r="C11" s="27"/>
      <c r="D11" s="176" t="s">
        <v>47</v>
      </c>
      <c r="E11" s="177"/>
      <c r="F11" s="24"/>
      <c r="G11" s="176" t="s">
        <v>422</v>
      </c>
      <c r="H11" s="177"/>
      <c r="I11" s="27"/>
      <c r="J11" s="176" t="s">
        <v>308</v>
      </c>
      <c r="K11" s="177"/>
    </row>
    <row r="12" spans="1:11" ht="15" customHeight="1">
      <c r="A12" s="28"/>
      <c r="B12" s="22" t="s">
        <v>251</v>
      </c>
      <c r="C12" s="25"/>
      <c r="D12" s="28"/>
      <c r="E12" s="22" t="s">
        <v>67</v>
      </c>
      <c r="F12" s="24"/>
      <c r="G12" s="28"/>
      <c r="H12" s="22" t="s">
        <v>282</v>
      </c>
      <c r="I12" s="25"/>
      <c r="J12" s="28"/>
      <c r="K12" s="132" t="s">
        <v>91</v>
      </c>
    </row>
    <row r="13" spans="1:11" ht="15" customHeight="1">
      <c r="A13" s="29"/>
      <c r="B13" s="26" t="s">
        <v>87</v>
      </c>
      <c r="C13" s="25"/>
      <c r="D13" s="29"/>
      <c r="E13" s="22" t="s">
        <v>105</v>
      </c>
      <c r="F13" s="24"/>
      <c r="G13" s="29"/>
      <c r="H13" s="22" t="s">
        <v>283</v>
      </c>
      <c r="I13" s="25"/>
      <c r="J13" s="29"/>
      <c r="K13" s="26" t="s">
        <v>288</v>
      </c>
    </row>
    <row r="14" spans="1:11" ht="15" customHeight="1">
      <c r="A14" s="29"/>
      <c r="B14" s="22" t="s">
        <v>123</v>
      </c>
      <c r="C14" s="25"/>
      <c r="D14" s="29"/>
      <c r="E14" s="22" t="s">
        <v>409</v>
      </c>
      <c r="F14" s="24"/>
      <c r="G14" s="29"/>
      <c r="H14" s="22" t="s">
        <v>284</v>
      </c>
      <c r="I14" s="25"/>
      <c r="J14" s="29"/>
      <c r="K14" s="26" t="s">
        <v>289</v>
      </c>
    </row>
    <row r="15" spans="1:11" ht="15" customHeight="1">
      <c r="A15" s="29"/>
      <c r="B15" s="22" t="s">
        <v>83</v>
      </c>
      <c r="C15" s="25"/>
      <c r="D15" s="29"/>
      <c r="E15" s="22" t="s">
        <v>121</v>
      </c>
      <c r="F15" s="24"/>
      <c r="G15" s="29"/>
      <c r="H15" s="22" t="s">
        <v>285</v>
      </c>
      <c r="I15" s="25"/>
      <c r="J15" s="29"/>
      <c r="K15" s="26" t="s">
        <v>290</v>
      </c>
    </row>
    <row r="16" spans="1:11" ht="15" customHeight="1">
      <c r="A16" s="29"/>
      <c r="B16" s="22" t="s">
        <v>78</v>
      </c>
      <c r="C16" s="25"/>
      <c r="D16" s="29"/>
      <c r="E16" s="22" t="s">
        <v>410</v>
      </c>
      <c r="F16" s="24"/>
      <c r="G16" s="29"/>
      <c r="H16" s="22" t="s">
        <v>286</v>
      </c>
      <c r="I16" s="25"/>
      <c r="J16" s="29"/>
      <c r="K16" s="26" t="s">
        <v>291</v>
      </c>
    </row>
    <row r="17" spans="1:11" ht="15" customHeight="1">
      <c r="A17" s="29"/>
      <c r="B17" s="22" t="s">
        <v>126</v>
      </c>
      <c r="C17" s="25"/>
      <c r="D17" s="29"/>
      <c r="E17" s="104" t="s">
        <v>68</v>
      </c>
      <c r="F17" s="24"/>
      <c r="G17" s="29"/>
      <c r="H17" s="104" t="s">
        <v>287</v>
      </c>
      <c r="I17" s="25"/>
      <c r="J17" s="29"/>
      <c r="K17" s="104" t="s">
        <v>292</v>
      </c>
    </row>
    <row r="18" spans="1:11" ht="15" customHeight="1">
      <c r="A18" s="30"/>
      <c r="B18" s="31"/>
      <c r="C18" s="19"/>
      <c r="D18" s="19"/>
      <c r="E18" s="23"/>
      <c r="G18" s="19"/>
      <c r="H18" s="23"/>
      <c r="I18" s="19"/>
      <c r="J18" s="19"/>
      <c r="K18" s="23"/>
    </row>
    <row r="19" spans="1:11" ht="15" customHeight="1">
      <c r="A19" s="174" t="s">
        <v>50</v>
      </c>
      <c r="B19" s="175"/>
      <c r="C19" s="26"/>
      <c r="D19" s="174" t="s">
        <v>178</v>
      </c>
      <c r="E19" s="175"/>
      <c r="F19" s="24"/>
      <c r="G19" s="174" t="s">
        <v>293</v>
      </c>
      <c r="H19" s="175"/>
      <c r="I19" s="26"/>
      <c r="J19" s="174" t="s">
        <v>296</v>
      </c>
      <c r="K19" s="175"/>
    </row>
    <row r="20" spans="1:11" ht="15" customHeight="1">
      <c r="A20" s="28"/>
      <c r="B20" s="29" t="s">
        <v>84</v>
      </c>
      <c r="C20" s="25"/>
      <c r="D20" s="28"/>
      <c r="E20" s="22" t="s">
        <v>411</v>
      </c>
      <c r="F20" s="24"/>
      <c r="G20" s="28"/>
      <c r="H20" s="22" t="s">
        <v>294</v>
      </c>
      <c r="I20" s="25"/>
      <c r="J20" s="28"/>
      <c r="K20" s="132" t="s">
        <v>297</v>
      </c>
    </row>
    <row r="21" spans="1:11" ht="15" customHeight="1">
      <c r="A21" s="29"/>
      <c r="B21" s="26" t="s">
        <v>85</v>
      </c>
      <c r="C21" s="25"/>
      <c r="D21" s="29"/>
      <c r="E21" s="26" t="s">
        <v>252</v>
      </c>
      <c r="F21" s="24"/>
      <c r="G21" s="29"/>
      <c r="H21" s="26" t="s">
        <v>92</v>
      </c>
      <c r="I21" s="25"/>
      <c r="J21" s="29"/>
      <c r="K21" s="26" t="s">
        <v>420</v>
      </c>
    </row>
    <row r="22" spans="1:11" ht="15" customHeight="1">
      <c r="A22" s="29"/>
      <c r="B22" s="29" t="s">
        <v>86</v>
      </c>
      <c r="C22" s="25"/>
      <c r="D22" s="29"/>
      <c r="E22" s="26" t="s">
        <v>412</v>
      </c>
      <c r="F22" s="24"/>
      <c r="G22" s="29"/>
      <c r="H22" s="26" t="s">
        <v>295</v>
      </c>
      <c r="I22" s="25"/>
      <c r="J22" s="29"/>
      <c r="K22" s="26" t="s">
        <v>298</v>
      </c>
    </row>
    <row r="23" spans="1:11" ht="15" customHeight="1">
      <c r="A23" s="29"/>
      <c r="B23" s="29" t="s">
        <v>109</v>
      </c>
      <c r="C23" s="25"/>
      <c r="D23" s="29"/>
      <c r="E23" s="26" t="s">
        <v>253</v>
      </c>
      <c r="F23" s="24"/>
      <c r="G23" s="29"/>
      <c r="H23" s="26" t="s">
        <v>416</v>
      </c>
      <c r="I23" s="25"/>
      <c r="J23" s="29"/>
      <c r="K23" s="26" t="s">
        <v>421</v>
      </c>
    </row>
    <row r="24" spans="1:11" ht="15" customHeight="1">
      <c r="A24" s="29"/>
      <c r="B24" s="29" t="s">
        <v>108</v>
      </c>
      <c r="C24" s="25"/>
      <c r="D24" s="29"/>
      <c r="E24" s="26" t="s">
        <v>413</v>
      </c>
      <c r="F24" s="24"/>
      <c r="G24" s="29"/>
      <c r="H24" s="26" t="s">
        <v>118</v>
      </c>
      <c r="I24" s="25"/>
      <c r="J24" s="29"/>
      <c r="K24" s="26" t="s">
        <v>299</v>
      </c>
    </row>
    <row r="25" spans="1:11" ht="15" customHeight="1">
      <c r="A25" s="29"/>
      <c r="B25" s="104" t="s">
        <v>89</v>
      </c>
      <c r="C25" s="25"/>
      <c r="D25" s="29"/>
      <c r="E25" s="104" t="s">
        <v>254</v>
      </c>
      <c r="F25" s="24"/>
      <c r="G25" s="29"/>
      <c r="H25" s="104"/>
      <c r="I25" s="25"/>
      <c r="J25" s="29"/>
      <c r="K25" s="104" t="s">
        <v>300</v>
      </c>
    </row>
    <row r="26" spans="1:11" ht="15" customHeight="1">
      <c r="A26" s="30"/>
      <c r="B26" s="31"/>
      <c r="C26" s="19"/>
      <c r="D26" s="19"/>
      <c r="E26" s="23"/>
      <c r="F26" s="19"/>
      <c r="G26" s="19"/>
      <c r="H26" s="23"/>
      <c r="J26" s="19"/>
      <c r="K26" s="23"/>
    </row>
    <row r="27" spans="1:6" ht="15" customHeight="1">
      <c r="A27" s="174" t="s">
        <v>77</v>
      </c>
      <c r="B27" s="175"/>
      <c r="C27" s="24"/>
      <c r="D27" s="174" t="s">
        <v>111</v>
      </c>
      <c r="E27" s="175"/>
      <c r="F27" s="25"/>
    </row>
    <row r="28" spans="1:6" ht="15" customHeight="1">
      <c r="A28" s="28"/>
      <c r="B28" s="103" t="s">
        <v>71</v>
      </c>
      <c r="C28" s="24"/>
      <c r="D28" s="28"/>
      <c r="E28" s="103" t="s">
        <v>139</v>
      </c>
      <c r="F28" s="25"/>
    </row>
    <row r="29" spans="1:6" ht="15" customHeight="1">
      <c r="A29" s="29"/>
      <c r="B29" s="29" t="s">
        <v>72</v>
      </c>
      <c r="C29" s="24"/>
      <c r="D29" s="29"/>
      <c r="E29" s="26" t="s">
        <v>112</v>
      </c>
      <c r="F29" s="25"/>
    </row>
    <row r="30" spans="1:6" ht="15" customHeight="1">
      <c r="A30" s="29"/>
      <c r="B30" s="26" t="s">
        <v>73</v>
      </c>
      <c r="C30" s="24"/>
      <c r="D30" s="29"/>
      <c r="E30" s="26" t="s">
        <v>255</v>
      </c>
      <c r="F30" s="25"/>
    </row>
    <row r="31" spans="1:6" ht="15" customHeight="1">
      <c r="A31" s="29"/>
      <c r="B31" s="26" t="s">
        <v>74</v>
      </c>
      <c r="C31" s="24"/>
      <c r="D31" s="29"/>
      <c r="E31" s="26" t="s">
        <v>414</v>
      </c>
      <c r="F31" s="25"/>
    </row>
    <row r="32" spans="1:6" ht="15" customHeight="1">
      <c r="A32" s="29"/>
      <c r="B32" s="26" t="s">
        <v>75</v>
      </c>
      <c r="C32" s="24"/>
      <c r="D32" s="29"/>
      <c r="E32" s="27" t="s">
        <v>256</v>
      </c>
      <c r="F32" s="25"/>
    </row>
    <row r="33" spans="1:6" ht="15" customHeight="1">
      <c r="A33" s="29"/>
      <c r="B33" s="104" t="s">
        <v>76</v>
      </c>
      <c r="C33" s="24"/>
      <c r="D33" s="29"/>
      <c r="E33" s="104" t="s">
        <v>415</v>
      </c>
      <c r="F33" s="25"/>
    </row>
    <row r="34" ht="15" customHeight="1"/>
    <row r="35" spans="1:6" ht="12.75">
      <c r="A35" s="174" t="s">
        <v>116</v>
      </c>
      <c r="B35" s="175"/>
      <c r="C35" s="10"/>
      <c r="D35" s="174" t="s">
        <v>117</v>
      </c>
      <c r="E35" s="175"/>
      <c r="F35" s="96"/>
    </row>
    <row r="36" spans="1:6" ht="12.75">
      <c r="A36" s="28"/>
      <c r="B36" s="103" t="s">
        <v>257</v>
      </c>
      <c r="C36" s="10"/>
      <c r="D36" s="28"/>
      <c r="E36" s="103" t="s">
        <v>260</v>
      </c>
      <c r="F36" s="96"/>
    </row>
    <row r="37" spans="1:5" ht="12.75">
      <c r="A37" s="29"/>
      <c r="B37" s="29" t="s">
        <v>258</v>
      </c>
      <c r="D37" s="29"/>
      <c r="E37" s="26" t="s">
        <v>261</v>
      </c>
    </row>
    <row r="38" spans="1:5" ht="12.75">
      <c r="A38" s="29"/>
      <c r="B38" s="26" t="s">
        <v>69</v>
      </c>
      <c r="D38" s="29"/>
      <c r="E38" s="26" t="s">
        <v>262</v>
      </c>
    </row>
    <row r="39" spans="1:5" ht="12.75">
      <c r="A39" s="29"/>
      <c r="B39" s="26" t="s">
        <v>70</v>
      </c>
      <c r="D39" s="29"/>
      <c r="E39" s="26" t="s">
        <v>263</v>
      </c>
    </row>
    <row r="40" spans="1:5" ht="12.75">
      <c r="A40" s="29"/>
      <c r="B40" s="27" t="s">
        <v>259</v>
      </c>
      <c r="D40" s="29"/>
      <c r="E40" s="27" t="s">
        <v>264</v>
      </c>
    </row>
    <row r="41" spans="1:5" ht="12.75">
      <c r="A41" s="29"/>
      <c r="B41" s="104" t="s">
        <v>122</v>
      </c>
      <c r="D41" s="29"/>
      <c r="E41" s="104" t="s">
        <v>265</v>
      </c>
    </row>
    <row r="43" spans="1:6" ht="12.75">
      <c r="A43" s="174" t="s">
        <v>266</v>
      </c>
      <c r="B43" s="175"/>
      <c r="D43" s="174" t="s">
        <v>150</v>
      </c>
      <c r="E43" s="175"/>
      <c r="F43"/>
    </row>
    <row r="44" spans="1:6" ht="12.75">
      <c r="A44" s="28"/>
      <c r="B44" s="103" t="s">
        <v>408</v>
      </c>
      <c r="D44" s="28"/>
      <c r="E44" s="103" t="s">
        <v>151</v>
      </c>
      <c r="F44"/>
    </row>
    <row r="45" spans="1:6" ht="12.75">
      <c r="A45" s="29"/>
      <c r="B45" s="29" t="s">
        <v>267</v>
      </c>
      <c r="D45" s="29"/>
      <c r="E45" s="29" t="s">
        <v>152</v>
      </c>
      <c r="F45"/>
    </row>
    <row r="46" spans="1:6" ht="12.75">
      <c r="A46" s="29"/>
      <c r="B46" s="26" t="s">
        <v>149</v>
      </c>
      <c r="D46" s="29"/>
      <c r="E46" s="26" t="s">
        <v>154</v>
      </c>
      <c r="F46"/>
    </row>
    <row r="47" spans="1:6" ht="12.75">
      <c r="A47" s="29"/>
      <c r="B47" s="26" t="s">
        <v>268</v>
      </c>
      <c r="D47" s="29"/>
      <c r="E47" s="26" t="s">
        <v>155</v>
      </c>
      <c r="F47"/>
    </row>
    <row r="48" spans="1:6" ht="12.75">
      <c r="A48" s="29"/>
      <c r="B48" s="27" t="s">
        <v>269</v>
      </c>
      <c r="D48" s="29"/>
      <c r="E48" s="27" t="s">
        <v>270</v>
      </c>
      <c r="F48"/>
    </row>
    <row r="49" spans="1:6" ht="12.75">
      <c r="A49" s="29"/>
      <c r="B49" s="104"/>
      <c r="D49" s="29"/>
      <c r="E49" s="104" t="s">
        <v>158</v>
      </c>
      <c r="F49"/>
    </row>
    <row r="50" ht="12.75">
      <c r="F50"/>
    </row>
    <row r="51" ht="12.75">
      <c r="F51"/>
    </row>
    <row r="52" ht="12.75">
      <c r="F52"/>
    </row>
    <row r="53" ht="12.75">
      <c r="F53"/>
    </row>
    <row r="54" ht="12.75">
      <c r="F54"/>
    </row>
  </sheetData>
  <sheetProtection/>
  <mergeCells count="18">
    <mergeCell ref="D3:E3"/>
    <mergeCell ref="A11:B11"/>
    <mergeCell ref="A19:B19"/>
    <mergeCell ref="A27:B27"/>
    <mergeCell ref="A3:B3"/>
    <mergeCell ref="D11:E11"/>
    <mergeCell ref="D35:E35"/>
    <mergeCell ref="A43:B43"/>
    <mergeCell ref="A35:B35"/>
    <mergeCell ref="D19:E19"/>
    <mergeCell ref="D27:E27"/>
    <mergeCell ref="D43:E43"/>
    <mergeCell ref="G19:H19"/>
    <mergeCell ref="J19:K19"/>
    <mergeCell ref="G3:H3"/>
    <mergeCell ref="J3:K3"/>
    <mergeCell ref="G11:H11"/>
    <mergeCell ref="J11:K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71"/>
  <sheetViews>
    <sheetView zoomScalePageLayoutView="0" workbookViewId="0" topLeftCell="A19">
      <selection activeCell="M32" sqref="M32"/>
    </sheetView>
  </sheetViews>
  <sheetFormatPr defaultColWidth="9.140625" defaultRowHeight="12.75"/>
  <sheetData>
    <row r="1" spans="2:3" ht="12.75">
      <c r="B1">
        <v>0</v>
      </c>
      <c r="C1">
        <v>11</v>
      </c>
    </row>
    <row r="2" spans="2:3" ht="12.75">
      <c r="B2">
        <v>0</v>
      </c>
      <c r="C2">
        <v>12</v>
      </c>
    </row>
    <row r="3" spans="2:3" ht="12.75">
      <c r="B3">
        <v>0</v>
      </c>
      <c r="C3">
        <v>43</v>
      </c>
    </row>
    <row r="4" spans="2:3" ht="12.75">
      <c r="B4">
        <v>0</v>
      </c>
      <c r="C4">
        <v>60</v>
      </c>
    </row>
    <row r="5" spans="2:3" ht="12.75">
      <c r="B5">
        <v>0</v>
      </c>
      <c r="C5">
        <v>69</v>
      </c>
    </row>
    <row r="6" spans="2:3" ht="12.75">
      <c r="B6" t="s">
        <v>147</v>
      </c>
      <c r="C6">
        <v>22</v>
      </c>
    </row>
    <row r="7" spans="2:3" ht="12.75">
      <c r="B7" t="s">
        <v>147</v>
      </c>
      <c r="C7">
        <v>34</v>
      </c>
    </row>
    <row r="8" spans="2:3" ht="12.75">
      <c r="B8" t="s">
        <v>147</v>
      </c>
      <c r="C8">
        <v>59</v>
      </c>
    </row>
    <row r="9" spans="2:3" ht="12.75">
      <c r="B9" t="s">
        <v>147</v>
      </c>
      <c r="C9">
        <v>70</v>
      </c>
    </row>
    <row r="10" spans="2:3" ht="12.75">
      <c r="B10" t="s">
        <v>141</v>
      </c>
      <c r="C10">
        <v>13</v>
      </c>
    </row>
    <row r="11" spans="2:3" ht="12.75">
      <c r="B11" t="s">
        <v>141</v>
      </c>
      <c r="C11">
        <v>15</v>
      </c>
    </row>
    <row r="12" spans="2:3" ht="12.75">
      <c r="B12" t="s">
        <v>141</v>
      </c>
      <c r="C12">
        <v>21</v>
      </c>
    </row>
    <row r="13" spans="2:3" ht="12.75">
      <c r="B13" t="s">
        <v>141</v>
      </c>
      <c r="C13">
        <v>44</v>
      </c>
    </row>
    <row r="14" spans="2:3" ht="12.75">
      <c r="B14" t="s">
        <v>141</v>
      </c>
      <c r="C14">
        <v>48</v>
      </c>
    </row>
    <row r="15" spans="2:3" ht="12.75">
      <c r="B15" t="s">
        <v>173</v>
      </c>
      <c r="C15">
        <v>1</v>
      </c>
    </row>
    <row r="16" spans="2:3" ht="12.75">
      <c r="B16" t="s">
        <v>173</v>
      </c>
      <c r="C16">
        <v>28</v>
      </c>
    </row>
    <row r="17" spans="2:3" ht="12.75">
      <c r="B17" t="s">
        <v>173</v>
      </c>
      <c r="C17">
        <v>31</v>
      </c>
    </row>
    <row r="18" spans="2:3" ht="12.75">
      <c r="B18" t="s">
        <v>173</v>
      </c>
      <c r="C18">
        <v>71</v>
      </c>
    </row>
    <row r="19" spans="2:3" ht="12.75">
      <c r="B19" t="s">
        <v>172</v>
      </c>
      <c r="C19">
        <v>8</v>
      </c>
    </row>
    <row r="20" spans="2:3" ht="12.75">
      <c r="B20" t="s">
        <v>172</v>
      </c>
      <c r="C20">
        <v>24</v>
      </c>
    </row>
    <row r="21" spans="2:3" ht="12.75">
      <c r="B21" t="s">
        <v>172</v>
      </c>
      <c r="C21">
        <v>46</v>
      </c>
    </row>
    <row r="22" spans="2:3" ht="12.75">
      <c r="B22" t="s">
        <v>172</v>
      </c>
      <c r="C22">
        <v>66</v>
      </c>
    </row>
    <row r="23" spans="2:3" ht="12.75">
      <c r="B23" t="s">
        <v>140</v>
      </c>
      <c r="C23">
        <v>9</v>
      </c>
    </row>
    <row r="24" spans="2:3" ht="12.75">
      <c r="B24" t="s">
        <v>140</v>
      </c>
      <c r="C24">
        <v>20</v>
      </c>
    </row>
    <row r="25" spans="2:3" ht="12.75">
      <c r="B25" t="s">
        <v>140</v>
      </c>
      <c r="C25">
        <v>32</v>
      </c>
    </row>
    <row r="26" spans="2:3" ht="12.75">
      <c r="B26" t="s">
        <v>140</v>
      </c>
      <c r="C26">
        <v>37</v>
      </c>
    </row>
    <row r="27" spans="2:3" ht="12.75">
      <c r="B27" t="s">
        <v>146</v>
      </c>
      <c r="C27">
        <v>33</v>
      </c>
    </row>
    <row r="28" spans="2:3" ht="12.75">
      <c r="B28" t="s">
        <v>146</v>
      </c>
      <c r="C28">
        <v>36</v>
      </c>
    </row>
    <row r="29" spans="2:3" ht="12.75">
      <c r="B29" t="s">
        <v>182</v>
      </c>
      <c r="C29">
        <v>65</v>
      </c>
    </row>
    <row r="30" spans="2:3" ht="12.75">
      <c r="B30" t="s">
        <v>169</v>
      </c>
      <c r="C30">
        <v>7</v>
      </c>
    </row>
    <row r="31" spans="2:3" ht="12.75">
      <c r="B31" t="s">
        <v>169</v>
      </c>
      <c r="C31">
        <v>41</v>
      </c>
    </row>
    <row r="32" spans="2:3" ht="12.75">
      <c r="B32" t="s">
        <v>169</v>
      </c>
      <c r="C32">
        <v>52</v>
      </c>
    </row>
    <row r="33" spans="2:3" ht="12.75">
      <c r="B33" t="s">
        <v>169</v>
      </c>
      <c r="C33">
        <v>61</v>
      </c>
    </row>
    <row r="34" spans="2:3" ht="12.75">
      <c r="B34" t="s">
        <v>166</v>
      </c>
      <c r="C34">
        <v>68</v>
      </c>
    </row>
    <row r="35" spans="2:3" ht="12.75">
      <c r="B35" t="s">
        <v>145</v>
      </c>
      <c r="C35">
        <v>54</v>
      </c>
    </row>
    <row r="36" spans="2:3" ht="12.75">
      <c r="B36" t="s">
        <v>145</v>
      </c>
      <c r="C36">
        <v>62</v>
      </c>
    </row>
    <row r="37" spans="2:3" ht="12.75">
      <c r="B37" t="s">
        <v>190</v>
      </c>
      <c r="C37">
        <v>42</v>
      </c>
    </row>
    <row r="38" spans="2:3" ht="12.75">
      <c r="B38" t="s">
        <v>190</v>
      </c>
      <c r="C38">
        <v>55</v>
      </c>
    </row>
    <row r="39" spans="2:3" ht="12.75">
      <c r="B39" t="s">
        <v>153</v>
      </c>
      <c r="C39">
        <v>26</v>
      </c>
    </row>
    <row r="40" spans="2:3" ht="12.75">
      <c r="B40" t="s">
        <v>153</v>
      </c>
      <c r="C40">
        <v>29</v>
      </c>
    </row>
    <row r="41" spans="2:3" ht="12.75">
      <c r="B41" t="s">
        <v>153</v>
      </c>
      <c r="C41">
        <v>39</v>
      </c>
    </row>
    <row r="42" spans="2:3" ht="12.75">
      <c r="B42" t="s">
        <v>153</v>
      </c>
      <c r="C42">
        <v>57</v>
      </c>
    </row>
    <row r="43" spans="2:3" ht="12.75">
      <c r="B43" t="s">
        <v>142</v>
      </c>
      <c r="C43">
        <v>10</v>
      </c>
    </row>
    <row r="44" spans="2:3" ht="12.75">
      <c r="B44" t="s">
        <v>142</v>
      </c>
      <c r="C44">
        <v>23</v>
      </c>
    </row>
    <row r="45" spans="2:3" ht="12.75">
      <c r="B45" t="s">
        <v>142</v>
      </c>
      <c r="C45">
        <v>38</v>
      </c>
    </row>
    <row r="46" spans="2:3" ht="12.75">
      <c r="B46" t="s">
        <v>142</v>
      </c>
      <c r="C46">
        <v>53</v>
      </c>
    </row>
    <row r="47" spans="2:3" ht="12.75">
      <c r="B47" t="s">
        <v>200</v>
      </c>
      <c r="C47">
        <v>19</v>
      </c>
    </row>
    <row r="48" spans="2:3" ht="12.75">
      <c r="B48" t="s">
        <v>200</v>
      </c>
      <c r="C48">
        <v>40</v>
      </c>
    </row>
    <row r="49" spans="2:3" ht="12.75">
      <c r="B49" t="s">
        <v>200</v>
      </c>
      <c r="C49">
        <v>64</v>
      </c>
    </row>
    <row r="50" spans="2:3" ht="12.75">
      <c r="B50" t="s">
        <v>200</v>
      </c>
      <c r="C50">
        <v>67</v>
      </c>
    </row>
    <row r="51" spans="2:3" ht="12.75">
      <c r="B51" t="s">
        <v>144</v>
      </c>
      <c r="C51">
        <v>5</v>
      </c>
    </row>
    <row r="52" spans="2:3" ht="12.75">
      <c r="B52" t="s">
        <v>144</v>
      </c>
      <c r="C52">
        <v>17</v>
      </c>
    </row>
    <row r="53" spans="2:3" ht="12.75">
      <c r="B53" t="s">
        <v>144</v>
      </c>
      <c r="C53">
        <v>58</v>
      </c>
    </row>
    <row r="54" spans="2:3" ht="12.75">
      <c r="B54" t="s">
        <v>143</v>
      </c>
      <c r="C54">
        <v>6</v>
      </c>
    </row>
    <row r="55" spans="2:3" ht="12.75">
      <c r="B55" t="s">
        <v>143</v>
      </c>
      <c r="C55">
        <v>50</v>
      </c>
    </row>
    <row r="56" spans="2:3" ht="12.75">
      <c r="B56" t="s">
        <v>143</v>
      </c>
      <c r="C56">
        <v>51</v>
      </c>
    </row>
    <row r="57" spans="2:3" ht="12.75">
      <c r="B57" t="s">
        <v>148</v>
      </c>
      <c r="C57">
        <v>2</v>
      </c>
    </row>
    <row r="58" spans="2:3" ht="12.75">
      <c r="B58" t="s">
        <v>148</v>
      </c>
      <c r="C58">
        <v>3</v>
      </c>
    </row>
    <row r="59" spans="2:3" ht="12.75">
      <c r="B59" t="s">
        <v>148</v>
      </c>
      <c r="C59">
        <v>16</v>
      </c>
    </row>
    <row r="60" spans="2:3" ht="12.75">
      <c r="B60" t="s">
        <v>148</v>
      </c>
      <c r="C60">
        <v>18</v>
      </c>
    </row>
    <row r="61" spans="2:3" ht="12.75">
      <c r="B61" t="s">
        <v>148</v>
      </c>
      <c r="C61">
        <v>30</v>
      </c>
    </row>
    <row r="62" spans="2:3" ht="12.75">
      <c r="B62" t="s">
        <v>148</v>
      </c>
      <c r="C62">
        <v>35</v>
      </c>
    </row>
    <row r="63" spans="2:3" ht="12.75">
      <c r="B63" t="s">
        <v>148</v>
      </c>
      <c r="C63">
        <v>45</v>
      </c>
    </row>
    <row r="64" spans="2:3" ht="12.75">
      <c r="B64" t="s">
        <v>148</v>
      </c>
      <c r="C64">
        <v>56</v>
      </c>
    </row>
    <row r="65" spans="2:3" ht="12.75">
      <c r="B65" t="s">
        <v>178</v>
      </c>
      <c r="C65">
        <v>14</v>
      </c>
    </row>
    <row r="66" spans="2:3" ht="12.75">
      <c r="B66" t="s">
        <v>178</v>
      </c>
      <c r="C66">
        <v>47</v>
      </c>
    </row>
    <row r="67" spans="2:3" ht="12.75">
      <c r="B67" t="s">
        <v>178</v>
      </c>
      <c r="C67">
        <v>49</v>
      </c>
    </row>
    <row r="68" spans="2:3" ht="12.75">
      <c r="B68" t="s">
        <v>186</v>
      </c>
      <c r="C68">
        <v>4</v>
      </c>
    </row>
    <row r="69" spans="2:3" ht="12.75">
      <c r="B69" t="s">
        <v>186</v>
      </c>
      <c r="C69">
        <v>25</v>
      </c>
    </row>
    <row r="70" spans="2:3" ht="12.75">
      <c r="B70" t="s">
        <v>186</v>
      </c>
      <c r="C70">
        <v>27</v>
      </c>
    </row>
    <row r="71" spans="2:3" ht="12.75">
      <c r="B71" t="s">
        <v>186</v>
      </c>
      <c r="C71">
        <v>63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84"/>
  <sheetViews>
    <sheetView view="pageBreakPreview" zoomScale="60" zoomScaleNormal="75" workbookViewId="0" topLeftCell="B19">
      <selection activeCell="L79" sqref="L79"/>
    </sheetView>
  </sheetViews>
  <sheetFormatPr defaultColWidth="9.140625" defaultRowHeight="12.75"/>
  <cols>
    <col min="1" max="1" width="3.140625" style="0" customWidth="1"/>
    <col min="2" max="2" width="42.421875" style="0" customWidth="1"/>
    <col min="3" max="3" width="11.7109375" style="0" customWidth="1"/>
    <col min="4" max="4" width="12.140625" style="0" customWidth="1"/>
    <col min="5" max="5" width="12.57421875" style="0" customWidth="1"/>
    <col min="6" max="6" width="11.8515625" style="0" customWidth="1"/>
    <col min="7" max="7" width="12.28125" style="0" customWidth="1"/>
    <col min="8" max="8" width="11.57421875" style="0" customWidth="1"/>
    <col min="9" max="9" width="14.28125" style="0" customWidth="1"/>
    <col min="10" max="10" width="11.28125" style="0" customWidth="1"/>
    <col min="11" max="11" width="14.00390625" style="0" customWidth="1"/>
    <col min="12" max="12" width="43.140625" style="0" customWidth="1"/>
    <col min="13" max="16" width="10.140625" style="0" customWidth="1"/>
    <col min="17" max="17" width="11.8515625" style="0" customWidth="1"/>
    <col min="18" max="18" width="10.8515625" style="0" customWidth="1"/>
  </cols>
  <sheetData>
    <row r="1" spans="1:10" ht="23.25">
      <c r="A1" s="73" t="s">
        <v>242</v>
      </c>
      <c r="J1" s="45"/>
    </row>
    <row r="2" ht="18.75" thickBot="1">
      <c r="J2" s="46"/>
    </row>
    <row r="3" spans="2:11" ht="18.75" thickBot="1">
      <c r="B3" s="75" t="s">
        <v>0</v>
      </c>
      <c r="C3" s="82" t="s">
        <v>1</v>
      </c>
      <c r="D3" s="44" t="s">
        <v>2</v>
      </c>
      <c r="E3" s="44" t="s">
        <v>3</v>
      </c>
      <c r="F3" s="44" t="s">
        <v>4</v>
      </c>
      <c r="G3" s="44" t="s">
        <v>5</v>
      </c>
      <c r="H3" s="76" t="s">
        <v>6</v>
      </c>
      <c r="I3" s="76" t="s">
        <v>23</v>
      </c>
      <c r="J3" s="46"/>
      <c r="K3" s="45"/>
    </row>
    <row r="4" spans="2:12" ht="18.75" thickBot="1">
      <c r="B4" s="108" t="s">
        <v>93</v>
      </c>
      <c r="C4" s="111">
        <v>25</v>
      </c>
      <c r="D4" s="111">
        <v>15</v>
      </c>
      <c r="E4" s="111">
        <v>7</v>
      </c>
      <c r="F4" s="111">
        <v>25</v>
      </c>
      <c r="G4" s="111">
        <v>14</v>
      </c>
      <c r="H4" s="99">
        <f aca="true" t="shared" si="0" ref="H4:H21">SUM(C4:G4)</f>
        <v>86</v>
      </c>
      <c r="I4" s="102">
        <v>1</v>
      </c>
      <c r="J4" s="46"/>
      <c r="K4" s="46"/>
      <c r="L4" s="43"/>
    </row>
    <row r="5" spans="2:12" ht="18.75" thickBot="1">
      <c r="B5" s="49" t="s">
        <v>303</v>
      </c>
      <c r="C5" s="48">
        <v>13</v>
      </c>
      <c r="D5" s="48">
        <v>20</v>
      </c>
      <c r="E5" s="48">
        <v>10</v>
      </c>
      <c r="F5" s="48">
        <v>20</v>
      </c>
      <c r="G5" s="48">
        <v>20</v>
      </c>
      <c r="H5" s="99">
        <f t="shared" si="0"/>
        <v>83</v>
      </c>
      <c r="I5" s="102">
        <v>2</v>
      </c>
      <c r="J5" s="51"/>
      <c r="K5" s="46"/>
      <c r="L5" s="43"/>
    </row>
    <row r="6" spans="2:12" ht="18.75" thickBot="1">
      <c r="B6" s="49" t="s">
        <v>426</v>
      </c>
      <c r="C6" s="48">
        <v>9</v>
      </c>
      <c r="D6" s="48">
        <v>9</v>
      </c>
      <c r="E6" s="48">
        <v>25</v>
      </c>
      <c r="F6" s="48">
        <v>13</v>
      </c>
      <c r="G6" s="48">
        <v>12</v>
      </c>
      <c r="H6" s="99">
        <f t="shared" si="0"/>
        <v>68</v>
      </c>
      <c r="I6" s="102">
        <v>3</v>
      </c>
      <c r="J6" s="51"/>
      <c r="K6" s="46"/>
      <c r="L6" s="43"/>
    </row>
    <row r="7" spans="2:15" ht="18.75" thickBot="1">
      <c r="B7" s="47" t="s">
        <v>301</v>
      </c>
      <c r="C7" s="50">
        <v>8</v>
      </c>
      <c r="D7" s="50">
        <v>7</v>
      </c>
      <c r="E7" s="50">
        <v>13</v>
      </c>
      <c r="F7" s="50">
        <v>12</v>
      </c>
      <c r="G7" s="50">
        <v>25</v>
      </c>
      <c r="H7" s="99">
        <f t="shared" si="0"/>
        <v>65</v>
      </c>
      <c r="I7" s="102">
        <v>4</v>
      </c>
      <c r="J7" s="51"/>
      <c r="K7" s="51"/>
      <c r="L7" s="43"/>
      <c r="O7" s="14"/>
    </row>
    <row r="8" spans="2:12" ht="18.75" thickBot="1">
      <c r="B8" s="49" t="s">
        <v>113</v>
      </c>
      <c r="C8" s="48">
        <v>15</v>
      </c>
      <c r="D8" s="48">
        <v>15</v>
      </c>
      <c r="E8" s="48">
        <v>9</v>
      </c>
      <c r="F8" s="48">
        <v>15</v>
      </c>
      <c r="G8" s="48">
        <v>10</v>
      </c>
      <c r="H8" s="99">
        <f t="shared" si="0"/>
        <v>64</v>
      </c>
      <c r="I8" s="102">
        <v>5</v>
      </c>
      <c r="J8" s="51"/>
      <c r="K8" s="51"/>
      <c r="L8" s="43"/>
    </row>
    <row r="9" spans="2:12" ht="18.75" thickBot="1">
      <c r="B9" s="49" t="s">
        <v>306</v>
      </c>
      <c r="C9" s="48">
        <v>10</v>
      </c>
      <c r="D9" s="48">
        <v>11</v>
      </c>
      <c r="E9" s="48">
        <v>15</v>
      </c>
      <c r="F9" s="48">
        <v>14</v>
      </c>
      <c r="G9" s="48">
        <v>13</v>
      </c>
      <c r="H9" s="99">
        <f t="shared" si="0"/>
        <v>63</v>
      </c>
      <c r="I9" s="102">
        <v>6</v>
      </c>
      <c r="J9" s="51"/>
      <c r="K9" s="51"/>
      <c r="L9" s="43"/>
    </row>
    <row r="10" spans="2:12" ht="18.75" thickBot="1">
      <c r="B10" s="47" t="s">
        <v>95</v>
      </c>
      <c r="C10" s="50">
        <v>3</v>
      </c>
      <c r="D10" s="50">
        <v>25</v>
      </c>
      <c r="E10" s="50">
        <v>12</v>
      </c>
      <c r="F10" s="50">
        <v>4</v>
      </c>
      <c r="G10" s="50">
        <v>9</v>
      </c>
      <c r="H10" s="99">
        <f t="shared" si="0"/>
        <v>53</v>
      </c>
      <c r="I10" s="102">
        <v>7</v>
      </c>
      <c r="J10" s="51"/>
      <c r="K10" s="51"/>
      <c r="L10" s="43"/>
    </row>
    <row r="11" spans="2:12" ht="18.75" thickBot="1">
      <c r="B11" s="49" t="s">
        <v>304</v>
      </c>
      <c r="C11" s="48">
        <v>11</v>
      </c>
      <c r="D11" s="48">
        <v>12</v>
      </c>
      <c r="E11" s="48">
        <v>8</v>
      </c>
      <c r="F11" s="48">
        <v>9</v>
      </c>
      <c r="G11" s="48">
        <v>8</v>
      </c>
      <c r="H11" s="99">
        <f t="shared" si="0"/>
        <v>48</v>
      </c>
      <c r="I11" s="102">
        <v>8</v>
      </c>
      <c r="J11" s="51"/>
      <c r="K11" s="51"/>
      <c r="L11" s="43"/>
    </row>
    <row r="12" spans="2:12" ht="18.75" thickBot="1">
      <c r="B12" s="49" t="s">
        <v>161</v>
      </c>
      <c r="C12" s="50">
        <v>20</v>
      </c>
      <c r="D12" s="50">
        <v>8</v>
      </c>
      <c r="E12" s="50">
        <v>6</v>
      </c>
      <c r="F12" s="50">
        <v>3</v>
      </c>
      <c r="G12" s="50">
        <v>11</v>
      </c>
      <c r="H12" s="99">
        <f t="shared" si="0"/>
        <v>48</v>
      </c>
      <c r="I12" s="102">
        <v>8</v>
      </c>
      <c r="J12" s="51"/>
      <c r="K12" s="51"/>
      <c r="L12" s="43"/>
    </row>
    <row r="13" spans="2:12" ht="18.75" thickBot="1">
      <c r="B13" s="49" t="s">
        <v>96</v>
      </c>
      <c r="C13" s="50">
        <v>6</v>
      </c>
      <c r="D13" s="50">
        <v>5</v>
      </c>
      <c r="E13" s="50">
        <v>11</v>
      </c>
      <c r="F13" s="50">
        <v>11</v>
      </c>
      <c r="G13" s="50">
        <v>15</v>
      </c>
      <c r="H13" s="99">
        <f t="shared" si="0"/>
        <v>48</v>
      </c>
      <c r="I13" s="102">
        <v>10</v>
      </c>
      <c r="J13" s="51"/>
      <c r="K13" s="51"/>
      <c r="L13" s="43"/>
    </row>
    <row r="14" spans="2:12" ht="18.75" thickBot="1">
      <c r="B14" s="49" t="s">
        <v>307</v>
      </c>
      <c r="C14" s="48">
        <v>14</v>
      </c>
      <c r="D14" s="48">
        <v>13</v>
      </c>
      <c r="E14" s="48">
        <v>5</v>
      </c>
      <c r="F14" s="48">
        <v>7</v>
      </c>
      <c r="G14" s="166">
        <v>3</v>
      </c>
      <c r="H14" s="99">
        <f t="shared" si="0"/>
        <v>42</v>
      </c>
      <c r="I14" s="102">
        <v>11</v>
      </c>
      <c r="J14" s="51"/>
      <c r="K14" s="51"/>
      <c r="L14" s="43"/>
    </row>
    <row r="15" spans="2:12" ht="18.75" thickBot="1">
      <c r="B15" s="47" t="s">
        <v>94</v>
      </c>
      <c r="C15" s="50">
        <v>7</v>
      </c>
      <c r="D15" s="50">
        <v>6</v>
      </c>
      <c r="E15" s="50">
        <v>20</v>
      </c>
      <c r="F15" s="50">
        <v>6</v>
      </c>
      <c r="G15" s="133">
        <v>1</v>
      </c>
      <c r="H15" s="99">
        <f t="shared" si="0"/>
        <v>40</v>
      </c>
      <c r="I15" s="102">
        <v>12</v>
      </c>
      <c r="J15" s="51"/>
      <c r="K15" s="51"/>
      <c r="L15" s="43"/>
    </row>
    <row r="16" spans="2:12" ht="18.75" thickBot="1">
      <c r="B16" s="47" t="s">
        <v>97</v>
      </c>
      <c r="C16" s="50">
        <v>5</v>
      </c>
      <c r="D16" s="50">
        <v>10</v>
      </c>
      <c r="E16" s="50">
        <v>14</v>
      </c>
      <c r="F16" s="50">
        <v>5</v>
      </c>
      <c r="G16" s="133">
        <v>6</v>
      </c>
      <c r="H16" s="99">
        <f t="shared" si="0"/>
        <v>40</v>
      </c>
      <c r="I16" s="102">
        <v>12</v>
      </c>
      <c r="J16" s="51"/>
      <c r="K16" s="51"/>
      <c r="L16" s="43"/>
    </row>
    <row r="17" spans="2:12" ht="18.75" thickBot="1">
      <c r="B17" s="49" t="s">
        <v>309</v>
      </c>
      <c r="C17" s="50">
        <v>12</v>
      </c>
      <c r="D17" s="50">
        <v>0</v>
      </c>
      <c r="E17" s="50">
        <v>2</v>
      </c>
      <c r="F17" s="50">
        <v>10</v>
      </c>
      <c r="G17" s="133">
        <v>5</v>
      </c>
      <c r="H17" s="99">
        <f t="shared" si="0"/>
        <v>29</v>
      </c>
      <c r="I17" s="102">
        <v>14</v>
      </c>
      <c r="J17" s="51"/>
      <c r="K17" s="51"/>
      <c r="L17" s="43"/>
    </row>
    <row r="18" spans="2:12" ht="18.75" thickBot="1">
      <c r="B18" s="49" t="s">
        <v>128</v>
      </c>
      <c r="C18" s="50">
        <v>1</v>
      </c>
      <c r="D18" s="50">
        <v>4</v>
      </c>
      <c r="E18" s="50">
        <v>4</v>
      </c>
      <c r="F18" s="50">
        <v>8</v>
      </c>
      <c r="G18" s="133">
        <v>0</v>
      </c>
      <c r="H18" s="99">
        <f t="shared" si="0"/>
        <v>17</v>
      </c>
      <c r="I18" s="102">
        <v>15</v>
      </c>
      <c r="J18" s="51"/>
      <c r="K18" s="51"/>
      <c r="L18" s="43"/>
    </row>
    <row r="19" spans="2:12" ht="18.75" thickBot="1">
      <c r="B19" s="47" t="s">
        <v>178</v>
      </c>
      <c r="C19" s="50">
        <v>4</v>
      </c>
      <c r="D19" s="50">
        <v>2</v>
      </c>
      <c r="E19" s="50">
        <v>0</v>
      </c>
      <c r="F19" s="50">
        <v>0</v>
      </c>
      <c r="G19" s="133">
        <v>7</v>
      </c>
      <c r="H19" s="99">
        <f t="shared" si="0"/>
        <v>13</v>
      </c>
      <c r="I19" s="102">
        <v>16</v>
      </c>
      <c r="J19" s="51"/>
      <c r="K19" s="51"/>
      <c r="L19" s="43"/>
    </row>
    <row r="20" spans="2:12" ht="18.75" thickBot="1">
      <c r="B20" s="49" t="s">
        <v>305</v>
      </c>
      <c r="C20" s="50">
        <v>0</v>
      </c>
      <c r="D20" s="50">
        <v>3</v>
      </c>
      <c r="E20" s="50">
        <v>4</v>
      </c>
      <c r="F20" s="50">
        <v>2</v>
      </c>
      <c r="G20" s="133">
        <v>2</v>
      </c>
      <c r="H20" s="155">
        <f t="shared" si="0"/>
        <v>11</v>
      </c>
      <c r="I20" s="102">
        <v>17</v>
      </c>
      <c r="J20" s="51"/>
      <c r="K20" s="51"/>
      <c r="L20" s="43"/>
    </row>
    <row r="21" spans="2:12" ht="18.75" thickBot="1">
      <c r="B21" s="154" t="s">
        <v>302</v>
      </c>
      <c r="C21" s="110">
        <v>2</v>
      </c>
      <c r="D21" s="110">
        <v>1</v>
      </c>
      <c r="E21" s="110">
        <v>0</v>
      </c>
      <c r="F21" s="110">
        <v>1</v>
      </c>
      <c r="G21" s="110">
        <v>4</v>
      </c>
      <c r="H21" s="156">
        <f t="shared" si="0"/>
        <v>8</v>
      </c>
      <c r="I21" s="102">
        <v>18</v>
      </c>
      <c r="J21" s="51"/>
      <c r="K21" s="51"/>
      <c r="L21" s="43"/>
    </row>
    <row r="22" spans="2:11" ht="18">
      <c r="B22" s="52"/>
      <c r="C22" s="53"/>
      <c r="D22" s="53"/>
      <c r="E22" s="53"/>
      <c r="F22" s="53"/>
      <c r="G22" s="53"/>
      <c r="H22" s="53"/>
      <c r="I22" s="53"/>
      <c r="J22" s="46"/>
      <c r="K22" s="51"/>
    </row>
    <row r="23" spans="2:11" ht="18">
      <c r="B23" s="52"/>
      <c r="C23" s="53"/>
      <c r="D23" s="53"/>
      <c r="E23" s="53"/>
      <c r="F23" s="53"/>
      <c r="G23" s="53"/>
      <c r="H23" s="53"/>
      <c r="I23" s="53"/>
      <c r="J23" s="46"/>
      <c r="K23" s="51"/>
    </row>
    <row r="24" spans="2:10" ht="18.75" thickBot="1">
      <c r="B24" s="53"/>
      <c r="C24" s="53"/>
      <c r="D24" s="53"/>
      <c r="E24" s="53"/>
      <c r="F24" s="53"/>
      <c r="G24" s="53"/>
      <c r="H24" s="53"/>
      <c r="I24" s="53"/>
      <c r="J24" s="54"/>
    </row>
    <row r="25" spans="2:18" ht="18.75" thickBot="1">
      <c r="B25" s="92" t="s">
        <v>1</v>
      </c>
      <c r="C25" s="55"/>
      <c r="D25" s="55"/>
      <c r="E25" s="55"/>
      <c r="F25" s="55"/>
      <c r="G25" s="79" t="s">
        <v>6</v>
      </c>
      <c r="H25" s="78" t="s">
        <v>32</v>
      </c>
      <c r="I25" s="90"/>
      <c r="J25" s="54"/>
      <c r="L25" s="74" t="s">
        <v>2</v>
      </c>
      <c r="M25" s="72"/>
      <c r="N25" s="71"/>
      <c r="O25" s="71"/>
      <c r="P25" s="190"/>
      <c r="Q25" s="79" t="s">
        <v>6</v>
      </c>
      <c r="R25" s="78" t="s">
        <v>32</v>
      </c>
    </row>
    <row r="26" spans="2:18" ht="18.75" thickBot="1">
      <c r="B26" s="108" t="s">
        <v>93</v>
      </c>
      <c r="C26" s="57">
        <v>13</v>
      </c>
      <c r="D26" s="58">
        <v>15</v>
      </c>
      <c r="E26" s="58">
        <v>21</v>
      </c>
      <c r="F26" s="59">
        <v>44</v>
      </c>
      <c r="G26" s="60">
        <f aca="true" t="shared" si="1" ref="G26:G43">SUM(C26:F26)</f>
        <v>93</v>
      </c>
      <c r="H26" s="61">
        <v>25</v>
      </c>
      <c r="I26" s="91"/>
      <c r="J26" s="62"/>
      <c r="L26" s="47" t="s">
        <v>95</v>
      </c>
      <c r="M26" s="63">
        <v>3</v>
      </c>
      <c r="N26" s="64">
        <v>11</v>
      </c>
      <c r="O26" s="64">
        <v>34</v>
      </c>
      <c r="P26" s="65">
        <v>49</v>
      </c>
      <c r="Q26" s="60">
        <f aca="true" t="shared" si="2" ref="Q26:Q43">SUM(M26:P26)</f>
        <v>97</v>
      </c>
      <c r="R26" s="66">
        <v>25</v>
      </c>
    </row>
    <row r="27" spans="2:18" ht="18.75" thickBot="1">
      <c r="B27" s="49" t="s">
        <v>161</v>
      </c>
      <c r="C27" s="67">
        <v>2</v>
      </c>
      <c r="D27" s="64">
        <v>26</v>
      </c>
      <c r="E27" s="64">
        <v>29</v>
      </c>
      <c r="F27" s="65">
        <v>39</v>
      </c>
      <c r="G27" s="60">
        <f t="shared" si="1"/>
        <v>96</v>
      </c>
      <c r="H27" s="66">
        <v>20</v>
      </c>
      <c r="I27" s="91"/>
      <c r="J27" s="62"/>
      <c r="L27" s="49" t="s">
        <v>303</v>
      </c>
      <c r="M27" s="67">
        <v>8</v>
      </c>
      <c r="N27" s="68">
        <v>10</v>
      </c>
      <c r="O27" s="68">
        <v>35</v>
      </c>
      <c r="P27" s="69">
        <v>47</v>
      </c>
      <c r="Q27" s="60">
        <f t="shared" si="2"/>
        <v>100</v>
      </c>
      <c r="R27" s="66">
        <v>20</v>
      </c>
    </row>
    <row r="28" spans="2:18" ht="18.75" thickBot="1">
      <c r="B28" s="49" t="s">
        <v>113</v>
      </c>
      <c r="C28" s="67">
        <v>9</v>
      </c>
      <c r="D28" s="68">
        <v>20</v>
      </c>
      <c r="E28" s="68">
        <v>32</v>
      </c>
      <c r="F28" s="69">
        <v>37</v>
      </c>
      <c r="G28" s="60">
        <f t="shared" si="1"/>
        <v>98</v>
      </c>
      <c r="H28" s="66">
        <v>15</v>
      </c>
      <c r="I28" s="91"/>
      <c r="J28" s="62"/>
      <c r="L28" s="49" t="s">
        <v>113</v>
      </c>
      <c r="M28" s="67">
        <v>7</v>
      </c>
      <c r="N28" s="68">
        <v>17</v>
      </c>
      <c r="O28" s="68">
        <v>46</v>
      </c>
      <c r="P28" s="69">
        <v>51</v>
      </c>
      <c r="Q28" s="60">
        <f t="shared" si="2"/>
        <v>121</v>
      </c>
      <c r="R28" s="66">
        <v>15</v>
      </c>
    </row>
    <row r="29" spans="2:18" ht="18.75" thickBot="1">
      <c r="B29" s="49" t="s">
        <v>307</v>
      </c>
      <c r="C29" s="67">
        <v>4</v>
      </c>
      <c r="D29" s="68">
        <v>25</v>
      </c>
      <c r="E29" s="68">
        <v>27</v>
      </c>
      <c r="F29" s="69">
        <v>45</v>
      </c>
      <c r="G29" s="60">
        <f t="shared" si="1"/>
        <v>101</v>
      </c>
      <c r="H29" s="66">
        <v>14</v>
      </c>
      <c r="I29" s="91"/>
      <c r="J29" s="62"/>
      <c r="L29" s="49" t="s">
        <v>93</v>
      </c>
      <c r="M29" s="67">
        <v>15</v>
      </c>
      <c r="N29" s="68">
        <v>20</v>
      </c>
      <c r="O29" s="68">
        <v>29</v>
      </c>
      <c r="P29" s="69">
        <v>57</v>
      </c>
      <c r="Q29" s="60">
        <f t="shared" si="2"/>
        <v>121</v>
      </c>
      <c r="R29" s="66">
        <v>15</v>
      </c>
    </row>
    <row r="30" spans="2:18" ht="18.75" thickBot="1">
      <c r="B30" s="49" t="s">
        <v>303</v>
      </c>
      <c r="C30" s="67">
        <v>8</v>
      </c>
      <c r="D30" s="68">
        <v>24</v>
      </c>
      <c r="E30" s="68">
        <v>30</v>
      </c>
      <c r="F30" s="69">
        <v>46</v>
      </c>
      <c r="G30" s="60">
        <f t="shared" si="1"/>
        <v>108</v>
      </c>
      <c r="H30" s="66">
        <v>13</v>
      </c>
      <c r="I30" s="91"/>
      <c r="J30" s="62"/>
      <c r="L30" s="49" t="s">
        <v>307</v>
      </c>
      <c r="M30" s="67">
        <v>4</v>
      </c>
      <c r="N30" s="68">
        <v>22</v>
      </c>
      <c r="O30" s="68">
        <v>27</v>
      </c>
      <c r="P30" s="69">
        <v>73</v>
      </c>
      <c r="Q30" s="60">
        <f t="shared" si="2"/>
        <v>126</v>
      </c>
      <c r="R30" s="66">
        <v>13</v>
      </c>
    </row>
    <row r="31" spans="2:18" ht="18.75" thickBot="1">
      <c r="B31" s="49" t="s">
        <v>309</v>
      </c>
      <c r="C31" s="67">
        <v>10</v>
      </c>
      <c r="D31" s="68">
        <v>23</v>
      </c>
      <c r="E31" s="68">
        <v>38</v>
      </c>
      <c r="F31" s="69">
        <v>53</v>
      </c>
      <c r="G31" s="60">
        <f t="shared" si="1"/>
        <v>124</v>
      </c>
      <c r="H31" s="66">
        <v>12</v>
      </c>
      <c r="I31" s="91"/>
      <c r="J31" s="62"/>
      <c r="L31" s="49" t="s">
        <v>304</v>
      </c>
      <c r="M31" s="67">
        <v>5</v>
      </c>
      <c r="N31" s="68">
        <v>38</v>
      </c>
      <c r="O31" s="68">
        <v>39</v>
      </c>
      <c r="P31" s="69">
        <v>45</v>
      </c>
      <c r="Q31" s="60">
        <f t="shared" si="2"/>
        <v>127</v>
      </c>
      <c r="R31" s="66">
        <v>12</v>
      </c>
    </row>
    <row r="32" spans="2:18" ht="18.75" thickBot="1">
      <c r="B32" s="49" t="s">
        <v>304</v>
      </c>
      <c r="C32" s="67">
        <v>1</v>
      </c>
      <c r="D32" s="68">
        <v>28</v>
      </c>
      <c r="E32" s="68">
        <v>31</v>
      </c>
      <c r="F32" s="69">
        <v>71</v>
      </c>
      <c r="G32" s="60">
        <f t="shared" si="1"/>
        <v>131</v>
      </c>
      <c r="H32" s="66">
        <v>11</v>
      </c>
      <c r="I32" s="91"/>
      <c r="J32" s="62"/>
      <c r="L32" s="49" t="s">
        <v>306</v>
      </c>
      <c r="M32" s="67">
        <v>16</v>
      </c>
      <c r="N32" s="68">
        <v>28</v>
      </c>
      <c r="O32" s="68">
        <v>31</v>
      </c>
      <c r="P32" s="69">
        <v>53</v>
      </c>
      <c r="Q32" s="60">
        <f t="shared" si="2"/>
        <v>128</v>
      </c>
      <c r="R32" s="66">
        <v>11</v>
      </c>
    </row>
    <row r="33" spans="2:18" ht="18.75" thickBot="1">
      <c r="B33" s="49" t="s">
        <v>306</v>
      </c>
      <c r="C33" s="67">
        <v>7</v>
      </c>
      <c r="D33" s="68">
        <v>41</v>
      </c>
      <c r="E33" s="68">
        <v>52</v>
      </c>
      <c r="F33" s="69">
        <v>61</v>
      </c>
      <c r="G33" s="60">
        <f t="shared" si="1"/>
        <v>161</v>
      </c>
      <c r="H33" s="66">
        <v>10</v>
      </c>
      <c r="I33" s="91"/>
      <c r="J33" s="62"/>
      <c r="L33" s="47" t="s">
        <v>97</v>
      </c>
      <c r="M33" s="67">
        <v>19</v>
      </c>
      <c r="N33" s="68">
        <v>23</v>
      </c>
      <c r="O33" s="68">
        <v>52</v>
      </c>
      <c r="P33" s="69">
        <v>70</v>
      </c>
      <c r="Q33" s="60">
        <f t="shared" si="2"/>
        <v>164</v>
      </c>
      <c r="R33" s="66">
        <v>10</v>
      </c>
    </row>
    <row r="34" spans="2:20" ht="18.75" thickBot="1">
      <c r="B34" s="49" t="s">
        <v>426</v>
      </c>
      <c r="C34" s="67">
        <v>22</v>
      </c>
      <c r="D34" s="68">
        <v>34</v>
      </c>
      <c r="E34" s="68">
        <v>59</v>
      </c>
      <c r="F34" s="69">
        <v>70</v>
      </c>
      <c r="G34" s="60">
        <f t="shared" si="1"/>
        <v>185</v>
      </c>
      <c r="H34" s="66">
        <v>9</v>
      </c>
      <c r="I34" s="91"/>
      <c r="J34" s="54"/>
      <c r="L34" s="49" t="s">
        <v>426</v>
      </c>
      <c r="M34" s="67">
        <v>25</v>
      </c>
      <c r="N34" s="68">
        <v>42</v>
      </c>
      <c r="O34" s="68">
        <v>43</v>
      </c>
      <c r="P34" s="69">
        <v>61</v>
      </c>
      <c r="Q34" s="60">
        <f t="shared" si="2"/>
        <v>171</v>
      </c>
      <c r="R34" s="66">
        <v>9</v>
      </c>
      <c r="T34" s="10" t="s">
        <v>55</v>
      </c>
    </row>
    <row r="35" spans="2:20" ht="18.75" thickBot="1">
      <c r="B35" s="47" t="s">
        <v>301</v>
      </c>
      <c r="C35" s="67">
        <v>19</v>
      </c>
      <c r="D35" s="68">
        <v>40</v>
      </c>
      <c r="E35" s="68">
        <v>64</v>
      </c>
      <c r="F35" s="69">
        <v>67</v>
      </c>
      <c r="G35" s="60">
        <f t="shared" si="1"/>
        <v>190</v>
      </c>
      <c r="H35" s="66">
        <v>8</v>
      </c>
      <c r="I35" s="91"/>
      <c r="J35" s="54"/>
      <c r="L35" s="49" t="s">
        <v>161</v>
      </c>
      <c r="M35" s="67">
        <v>24</v>
      </c>
      <c r="N35" s="68">
        <v>33</v>
      </c>
      <c r="O35" s="68">
        <v>48</v>
      </c>
      <c r="P35" s="69">
        <v>69</v>
      </c>
      <c r="Q35" s="76">
        <f t="shared" si="2"/>
        <v>174</v>
      </c>
      <c r="R35" s="169">
        <v>8</v>
      </c>
      <c r="T35" s="10"/>
    </row>
    <row r="36" spans="2:20" ht="18.75" thickBot="1">
      <c r="B36" s="47" t="s">
        <v>94</v>
      </c>
      <c r="C36" s="67">
        <v>5</v>
      </c>
      <c r="D36" s="68">
        <v>17</v>
      </c>
      <c r="E36" s="68">
        <v>58</v>
      </c>
      <c r="F36" s="69">
        <v>125</v>
      </c>
      <c r="G36" s="60">
        <f t="shared" si="1"/>
        <v>205</v>
      </c>
      <c r="H36" s="66">
        <v>7</v>
      </c>
      <c r="I36" s="91"/>
      <c r="J36" s="54"/>
      <c r="L36" s="192" t="s">
        <v>301</v>
      </c>
      <c r="M36" s="67">
        <v>30</v>
      </c>
      <c r="N36" s="68">
        <v>37</v>
      </c>
      <c r="O36" s="68">
        <v>56</v>
      </c>
      <c r="P36" s="69">
        <v>67</v>
      </c>
      <c r="Q36" s="76">
        <f t="shared" si="2"/>
        <v>190</v>
      </c>
      <c r="R36" s="66">
        <v>7</v>
      </c>
      <c r="T36" s="10"/>
    </row>
    <row r="37" spans="2:20" ht="18.75" thickBot="1">
      <c r="B37" s="49" t="s">
        <v>96</v>
      </c>
      <c r="C37" s="67">
        <v>16</v>
      </c>
      <c r="D37" s="68">
        <v>33</v>
      </c>
      <c r="E37" s="68">
        <v>36</v>
      </c>
      <c r="F37" s="69">
        <v>125</v>
      </c>
      <c r="G37" s="60">
        <f t="shared" si="1"/>
        <v>210</v>
      </c>
      <c r="H37" s="66">
        <v>6</v>
      </c>
      <c r="I37" s="91"/>
      <c r="J37" s="54"/>
      <c r="L37" s="150" t="s">
        <v>94</v>
      </c>
      <c r="M37" s="63">
        <v>12</v>
      </c>
      <c r="N37" s="64">
        <v>41</v>
      </c>
      <c r="O37" s="64">
        <v>68</v>
      </c>
      <c r="P37" s="65">
        <v>75</v>
      </c>
      <c r="Q37" s="76">
        <f t="shared" si="2"/>
        <v>196</v>
      </c>
      <c r="R37" s="191">
        <v>6</v>
      </c>
      <c r="T37" s="10"/>
    </row>
    <row r="38" spans="2:18" ht="18.75" thickBot="1">
      <c r="B38" s="47" t="s">
        <v>97</v>
      </c>
      <c r="C38" s="67">
        <v>6</v>
      </c>
      <c r="D38" s="68">
        <v>50</v>
      </c>
      <c r="E38" s="68">
        <v>51</v>
      </c>
      <c r="F38" s="69">
        <v>125</v>
      </c>
      <c r="G38" s="60">
        <f t="shared" si="1"/>
        <v>232</v>
      </c>
      <c r="H38" s="66">
        <v>5</v>
      </c>
      <c r="I38" s="91"/>
      <c r="J38" s="70"/>
      <c r="L38" s="49" t="s">
        <v>96</v>
      </c>
      <c r="M38" s="67">
        <v>21</v>
      </c>
      <c r="N38" s="68">
        <v>54</v>
      </c>
      <c r="O38" s="68">
        <v>64</v>
      </c>
      <c r="P38" s="69">
        <v>65</v>
      </c>
      <c r="Q38" s="60">
        <f t="shared" si="2"/>
        <v>204</v>
      </c>
      <c r="R38" s="66">
        <v>5</v>
      </c>
    </row>
    <row r="39" spans="2:18" ht="18.75" thickBot="1">
      <c r="B39" s="47" t="s">
        <v>178</v>
      </c>
      <c r="C39" s="67">
        <v>14</v>
      </c>
      <c r="D39" s="68">
        <v>47</v>
      </c>
      <c r="E39" s="68">
        <v>49</v>
      </c>
      <c r="F39" s="69">
        <v>125</v>
      </c>
      <c r="G39" s="60">
        <f t="shared" si="1"/>
        <v>235</v>
      </c>
      <c r="H39" s="66">
        <v>4</v>
      </c>
      <c r="I39" s="91"/>
      <c r="J39" s="62"/>
      <c r="L39" s="49" t="s">
        <v>128</v>
      </c>
      <c r="M39" s="67">
        <v>32</v>
      </c>
      <c r="N39" s="68">
        <v>60</v>
      </c>
      <c r="O39" s="68">
        <v>63</v>
      </c>
      <c r="P39" s="69">
        <v>74</v>
      </c>
      <c r="Q39" s="60">
        <f t="shared" si="2"/>
        <v>229</v>
      </c>
      <c r="R39" s="148">
        <v>4</v>
      </c>
    </row>
    <row r="40" spans="2:18" ht="18.75" thickBot="1">
      <c r="B40" s="47" t="s">
        <v>95</v>
      </c>
      <c r="C40" s="67">
        <v>3</v>
      </c>
      <c r="D40" s="68">
        <v>54</v>
      </c>
      <c r="E40" s="68">
        <v>62</v>
      </c>
      <c r="F40" s="69">
        <v>125</v>
      </c>
      <c r="G40" s="60">
        <f t="shared" si="1"/>
        <v>244</v>
      </c>
      <c r="H40" s="66">
        <v>3</v>
      </c>
      <c r="I40" s="91"/>
      <c r="J40" s="62"/>
      <c r="L40" s="49" t="s">
        <v>305</v>
      </c>
      <c r="M40" s="67">
        <v>9</v>
      </c>
      <c r="N40" s="68">
        <v>44</v>
      </c>
      <c r="O40" s="68">
        <v>125</v>
      </c>
      <c r="P40" s="69">
        <v>125</v>
      </c>
      <c r="Q40" s="60">
        <f t="shared" si="2"/>
        <v>303</v>
      </c>
      <c r="R40" s="66">
        <v>3</v>
      </c>
    </row>
    <row r="41" spans="2:18" ht="18.75" thickBot="1">
      <c r="B41" s="47" t="s">
        <v>302</v>
      </c>
      <c r="C41" s="67">
        <v>42</v>
      </c>
      <c r="D41" s="68">
        <v>55</v>
      </c>
      <c r="E41" s="68">
        <v>125</v>
      </c>
      <c r="F41" s="69">
        <v>125</v>
      </c>
      <c r="G41" s="60">
        <f t="shared" si="1"/>
        <v>347</v>
      </c>
      <c r="H41" s="66">
        <v>2</v>
      </c>
      <c r="I41" s="91"/>
      <c r="J41" s="62"/>
      <c r="L41" s="47" t="s">
        <v>178</v>
      </c>
      <c r="M41" s="67">
        <v>36</v>
      </c>
      <c r="N41" s="68">
        <v>40</v>
      </c>
      <c r="O41" s="68">
        <v>125</v>
      </c>
      <c r="P41" s="69">
        <v>125</v>
      </c>
      <c r="Q41" s="60">
        <f t="shared" si="2"/>
        <v>326</v>
      </c>
      <c r="R41" s="66">
        <v>2</v>
      </c>
    </row>
    <row r="42" spans="2:18" ht="18.75" thickBot="1">
      <c r="B42" s="49" t="s">
        <v>128</v>
      </c>
      <c r="C42" s="67">
        <v>18</v>
      </c>
      <c r="D42" s="68">
        <v>125</v>
      </c>
      <c r="E42" s="68">
        <v>125</v>
      </c>
      <c r="F42" s="69">
        <v>125</v>
      </c>
      <c r="G42" s="60">
        <f t="shared" si="1"/>
        <v>393</v>
      </c>
      <c r="H42" s="66">
        <v>1</v>
      </c>
      <c r="I42" s="91"/>
      <c r="J42" s="62"/>
      <c r="L42" s="47" t="s">
        <v>302</v>
      </c>
      <c r="M42" s="67">
        <v>2</v>
      </c>
      <c r="N42" s="68">
        <v>125</v>
      </c>
      <c r="O42" s="68">
        <v>125</v>
      </c>
      <c r="P42" s="69">
        <v>125</v>
      </c>
      <c r="Q42" s="60">
        <f t="shared" si="2"/>
        <v>377</v>
      </c>
      <c r="R42" s="66">
        <v>1</v>
      </c>
    </row>
    <row r="43" spans="2:18" ht="18.75" thickBot="1">
      <c r="B43" s="101" t="s">
        <v>305</v>
      </c>
      <c r="C43" s="80">
        <v>68</v>
      </c>
      <c r="D43" s="81">
        <v>125</v>
      </c>
      <c r="E43" s="81">
        <v>125</v>
      </c>
      <c r="F43" s="98">
        <v>125</v>
      </c>
      <c r="G43" s="76">
        <f t="shared" si="1"/>
        <v>443</v>
      </c>
      <c r="H43" s="97">
        <v>0</v>
      </c>
      <c r="I43" s="91"/>
      <c r="J43" s="62"/>
      <c r="L43" s="101" t="s">
        <v>309</v>
      </c>
      <c r="M43" s="80">
        <v>26</v>
      </c>
      <c r="N43" s="81">
        <v>125</v>
      </c>
      <c r="O43" s="81">
        <v>125</v>
      </c>
      <c r="P43" s="98">
        <v>125</v>
      </c>
      <c r="Q43" s="76">
        <f t="shared" si="2"/>
        <v>401</v>
      </c>
      <c r="R43" s="149">
        <v>0</v>
      </c>
    </row>
    <row r="44" spans="2:17" ht="18.75" thickBot="1">
      <c r="B44" s="53"/>
      <c r="C44" s="62"/>
      <c r="D44" s="62"/>
      <c r="E44" s="62"/>
      <c r="F44" s="62"/>
      <c r="G44" s="85"/>
      <c r="H44" s="70"/>
      <c r="I44" s="70"/>
      <c r="J44" s="62"/>
      <c r="Q44" s="85"/>
    </row>
    <row r="45" spans="2:18" ht="18.75" thickBot="1">
      <c r="B45" s="74" t="s">
        <v>3</v>
      </c>
      <c r="C45" s="71"/>
      <c r="D45" s="71"/>
      <c r="E45" s="71"/>
      <c r="F45" s="71"/>
      <c r="G45" s="79" t="s">
        <v>6</v>
      </c>
      <c r="H45" s="77" t="s">
        <v>32</v>
      </c>
      <c r="I45" s="90"/>
      <c r="J45" s="62"/>
      <c r="K45" s="62"/>
      <c r="L45" s="74" t="s">
        <v>4</v>
      </c>
      <c r="M45" s="71"/>
      <c r="N45" s="71"/>
      <c r="O45" s="71"/>
      <c r="P45" s="71"/>
      <c r="Q45" s="79" t="s">
        <v>6</v>
      </c>
      <c r="R45" s="77" t="s">
        <v>32</v>
      </c>
    </row>
    <row r="46" spans="2:18" ht="18.75" thickBot="1">
      <c r="B46" s="163" t="s">
        <v>426</v>
      </c>
      <c r="C46" s="65">
        <v>9</v>
      </c>
      <c r="D46" s="65">
        <v>15</v>
      </c>
      <c r="E46" s="65">
        <v>31</v>
      </c>
      <c r="F46" s="65">
        <v>38</v>
      </c>
      <c r="G46" s="170">
        <f>SUM(C46:F46)</f>
        <v>93</v>
      </c>
      <c r="H46" s="66">
        <v>25</v>
      </c>
      <c r="I46" s="91"/>
      <c r="J46" s="62"/>
      <c r="K46" s="62"/>
      <c r="L46" s="163" t="s">
        <v>93</v>
      </c>
      <c r="M46" s="65">
        <v>8</v>
      </c>
      <c r="N46" s="65">
        <v>11</v>
      </c>
      <c r="O46" s="65">
        <v>13</v>
      </c>
      <c r="P46" s="65">
        <v>17</v>
      </c>
      <c r="Q46" s="151">
        <f aca="true" t="shared" si="3" ref="Q46:Q63">SUM(M46:P46)</f>
        <v>49</v>
      </c>
      <c r="R46" s="152">
        <v>25</v>
      </c>
    </row>
    <row r="47" spans="2:18" ht="18.75" thickBot="1">
      <c r="B47" s="47" t="s">
        <v>94</v>
      </c>
      <c r="C47" s="69">
        <v>5</v>
      </c>
      <c r="D47" s="69">
        <v>20</v>
      </c>
      <c r="E47" s="69">
        <v>30</v>
      </c>
      <c r="F47" s="69">
        <v>54</v>
      </c>
      <c r="G47" s="76">
        <v>109</v>
      </c>
      <c r="H47" s="169">
        <v>20</v>
      </c>
      <c r="I47" s="91"/>
      <c r="J47" s="62"/>
      <c r="K47" s="62"/>
      <c r="L47" s="49" t="s">
        <v>303</v>
      </c>
      <c r="M47" s="69">
        <v>2</v>
      </c>
      <c r="N47" s="69">
        <v>7</v>
      </c>
      <c r="O47" s="69">
        <v>9</v>
      </c>
      <c r="P47" s="69">
        <v>58</v>
      </c>
      <c r="Q47" s="60">
        <f t="shared" si="3"/>
        <v>76</v>
      </c>
      <c r="R47" s="66">
        <v>20</v>
      </c>
    </row>
    <row r="48" spans="2:18" ht="18.75" thickBot="1">
      <c r="B48" s="49" t="s">
        <v>306</v>
      </c>
      <c r="C48" s="69">
        <v>14</v>
      </c>
      <c r="D48" s="69">
        <v>21</v>
      </c>
      <c r="E48" s="69">
        <v>35</v>
      </c>
      <c r="F48" s="69">
        <v>44</v>
      </c>
      <c r="G48" s="151">
        <v>114</v>
      </c>
      <c r="H48" s="66">
        <v>15</v>
      </c>
      <c r="I48" s="91"/>
      <c r="J48" s="62"/>
      <c r="K48" s="62"/>
      <c r="L48" s="49" t="s">
        <v>113</v>
      </c>
      <c r="M48" s="69">
        <v>20</v>
      </c>
      <c r="N48" s="69">
        <v>21</v>
      </c>
      <c r="O48" s="69">
        <v>22</v>
      </c>
      <c r="P48" s="69">
        <v>49</v>
      </c>
      <c r="Q48" s="60">
        <f t="shared" si="3"/>
        <v>112</v>
      </c>
      <c r="R48" s="66">
        <v>15</v>
      </c>
    </row>
    <row r="49" spans="2:18" ht="18.75" thickBot="1">
      <c r="B49" s="47" t="s">
        <v>97</v>
      </c>
      <c r="C49" s="69">
        <v>4</v>
      </c>
      <c r="D49" s="69">
        <v>11</v>
      </c>
      <c r="E49" s="69">
        <v>43</v>
      </c>
      <c r="F49" s="194">
        <v>60</v>
      </c>
      <c r="G49" s="60">
        <v>118</v>
      </c>
      <c r="H49" s="66">
        <v>14</v>
      </c>
      <c r="I49" s="91"/>
      <c r="J49" s="62"/>
      <c r="K49" s="62"/>
      <c r="L49" s="49" t="s">
        <v>306</v>
      </c>
      <c r="M49" s="69">
        <v>4</v>
      </c>
      <c r="N49" s="69">
        <v>19</v>
      </c>
      <c r="O49" s="69">
        <v>44</v>
      </c>
      <c r="P49" s="69">
        <v>53</v>
      </c>
      <c r="Q49" s="60">
        <f t="shared" si="3"/>
        <v>120</v>
      </c>
      <c r="R49" s="66">
        <v>14</v>
      </c>
    </row>
    <row r="50" spans="2:18" ht="18.75" thickBot="1">
      <c r="B50" s="150" t="s">
        <v>301</v>
      </c>
      <c r="C50" s="65">
        <v>16</v>
      </c>
      <c r="D50" s="65">
        <v>22</v>
      </c>
      <c r="E50" s="65">
        <v>28</v>
      </c>
      <c r="F50" s="65">
        <v>53</v>
      </c>
      <c r="G50" s="60">
        <v>119</v>
      </c>
      <c r="H50" s="152">
        <v>13</v>
      </c>
      <c r="I50" s="91"/>
      <c r="J50" s="62"/>
      <c r="K50" s="62"/>
      <c r="L50" s="49" t="s">
        <v>426</v>
      </c>
      <c r="M50" s="69">
        <v>27</v>
      </c>
      <c r="N50" s="69">
        <v>29</v>
      </c>
      <c r="O50" s="69">
        <v>34</v>
      </c>
      <c r="P50" s="194">
        <v>36</v>
      </c>
      <c r="Q50" s="60">
        <f t="shared" si="3"/>
        <v>126</v>
      </c>
      <c r="R50" s="66">
        <v>13</v>
      </c>
    </row>
    <row r="51" spans="2:18" ht="18.75" thickBot="1">
      <c r="B51" s="47" t="s">
        <v>95</v>
      </c>
      <c r="C51" s="69">
        <v>3</v>
      </c>
      <c r="D51" s="69">
        <v>19</v>
      </c>
      <c r="E51" s="69">
        <v>50</v>
      </c>
      <c r="F51" s="69">
        <v>57</v>
      </c>
      <c r="G51" s="60">
        <v>129</v>
      </c>
      <c r="H51" s="66">
        <v>12</v>
      </c>
      <c r="I51" s="91"/>
      <c r="J51" s="62"/>
      <c r="K51" s="62"/>
      <c r="L51" s="150" t="s">
        <v>301</v>
      </c>
      <c r="M51" s="65">
        <v>15</v>
      </c>
      <c r="N51" s="65">
        <v>40</v>
      </c>
      <c r="O51" s="65">
        <v>41</v>
      </c>
      <c r="P51" s="65">
        <v>42</v>
      </c>
      <c r="Q51" s="60">
        <f t="shared" si="3"/>
        <v>138</v>
      </c>
      <c r="R51" s="152">
        <v>12</v>
      </c>
    </row>
    <row r="52" spans="2:18" ht="18.75" thickBot="1">
      <c r="B52" s="49" t="s">
        <v>96</v>
      </c>
      <c r="C52" s="69">
        <v>18</v>
      </c>
      <c r="D52" s="69">
        <v>33</v>
      </c>
      <c r="E52" s="69">
        <v>41</v>
      </c>
      <c r="F52" s="69">
        <v>51</v>
      </c>
      <c r="G52" s="60">
        <v>143</v>
      </c>
      <c r="H52" s="66">
        <v>11</v>
      </c>
      <c r="I52" s="91"/>
      <c r="J52" s="62"/>
      <c r="K52" s="62"/>
      <c r="L52" s="49" t="s">
        <v>96</v>
      </c>
      <c r="M52" s="69">
        <v>25</v>
      </c>
      <c r="N52" s="69">
        <v>32</v>
      </c>
      <c r="O52" s="69">
        <v>37</v>
      </c>
      <c r="P52" s="69">
        <v>48</v>
      </c>
      <c r="Q52" s="60">
        <f t="shared" si="3"/>
        <v>142</v>
      </c>
      <c r="R52" s="66">
        <v>11</v>
      </c>
    </row>
    <row r="53" spans="2:18" ht="18.75" thickBot="1">
      <c r="B53" s="49" t="s">
        <v>303</v>
      </c>
      <c r="C53" s="69">
        <v>7</v>
      </c>
      <c r="D53" s="69">
        <v>27</v>
      </c>
      <c r="E53" s="69">
        <v>55</v>
      </c>
      <c r="F53" s="69">
        <v>62</v>
      </c>
      <c r="G53" s="60">
        <v>151</v>
      </c>
      <c r="H53" s="66">
        <v>10</v>
      </c>
      <c r="I53" s="91"/>
      <c r="J53" s="62"/>
      <c r="K53" s="62"/>
      <c r="L53" s="49" t="s">
        <v>309</v>
      </c>
      <c r="M53" s="69">
        <v>3</v>
      </c>
      <c r="N53" s="69">
        <v>33</v>
      </c>
      <c r="O53" s="69">
        <v>57</v>
      </c>
      <c r="P53" s="69">
        <v>59</v>
      </c>
      <c r="Q53" s="60">
        <f t="shared" si="3"/>
        <v>152</v>
      </c>
      <c r="R53" s="66">
        <v>10</v>
      </c>
    </row>
    <row r="54" spans="2:18" ht="18.75" thickBot="1">
      <c r="B54" s="49" t="s">
        <v>113</v>
      </c>
      <c r="C54" s="69">
        <v>26</v>
      </c>
      <c r="D54" s="69">
        <v>36</v>
      </c>
      <c r="E54" s="69">
        <v>45</v>
      </c>
      <c r="F54" s="69">
        <v>48</v>
      </c>
      <c r="G54" s="60">
        <v>155</v>
      </c>
      <c r="H54" s="66">
        <v>9</v>
      </c>
      <c r="I54" s="91"/>
      <c r="J54" s="62"/>
      <c r="K54" s="62"/>
      <c r="L54" s="49" t="s">
        <v>304</v>
      </c>
      <c r="M54" s="69">
        <v>16</v>
      </c>
      <c r="N54" s="69">
        <v>30</v>
      </c>
      <c r="O54" s="69">
        <v>39</v>
      </c>
      <c r="P54" s="69">
        <v>73</v>
      </c>
      <c r="Q54" s="60">
        <f t="shared" si="3"/>
        <v>158</v>
      </c>
      <c r="R54" s="66">
        <v>9</v>
      </c>
    </row>
    <row r="55" spans="2:18" ht="18.75" thickBot="1">
      <c r="B55" s="49" t="s">
        <v>304</v>
      </c>
      <c r="C55" s="69">
        <v>29</v>
      </c>
      <c r="D55" s="69">
        <v>37</v>
      </c>
      <c r="E55" s="69">
        <v>42</v>
      </c>
      <c r="F55" s="69">
        <v>56</v>
      </c>
      <c r="G55" s="60">
        <v>164</v>
      </c>
      <c r="H55" s="66">
        <v>8</v>
      </c>
      <c r="I55" s="91"/>
      <c r="J55" s="62"/>
      <c r="K55" s="62"/>
      <c r="L55" s="49" t="s">
        <v>128</v>
      </c>
      <c r="M55" s="69">
        <v>23</v>
      </c>
      <c r="N55" s="69">
        <v>35</v>
      </c>
      <c r="O55" s="69">
        <v>50</v>
      </c>
      <c r="P55" s="69">
        <v>64</v>
      </c>
      <c r="Q55" s="60">
        <f t="shared" si="3"/>
        <v>172</v>
      </c>
      <c r="R55" s="148">
        <v>8</v>
      </c>
    </row>
    <row r="56" spans="2:18" ht="18.75" thickBot="1">
      <c r="B56" s="49" t="s">
        <v>93</v>
      </c>
      <c r="C56" s="69">
        <v>24</v>
      </c>
      <c r="D56" s="69">
        <v>32</v>
      </c>
      <c r="E56" s="69">
        <v>66</v>
      </c>
      <c r="F56" s="69">
        <v>67</v>
      </c>
      <c r="G56" s="60">
        <v>189</v>
      </c>
      <c r="H56" s="66">
        <v>7</v>
      </c>
      <c r="I56" s="91"/>
      <c r="J56" s="62"/>
      <c r="K56" s="62"/>
      <c r="L56" s="49" t="s">
        <v>307</v>
      </c>
      <c r="M56" s="69">
        <v>1</v>
      </c>
      <c r="N56" s="69">
        <v>10</v>
      </c>
      <c r="O56" s="69">
        <v>43</v>
      </c>
      <c r="P56" s="69">
        <v>125</v>
      </c>
      <c r="Q56" s="60">
        <f t="shared" si="3"/>
        <v>179</v>
      </c>
      <c r="R56" s="66">
        <v>7</v>
      </c>
    </row>
    <row r="57" spans="2:18" ht="18.75" thickBot="1">
      <c r="B57" s="49" t="s">
        <v>161</v>
      </c>
      <c r="C57" s="67">
        <v>13</v>
      </c>
      <c r="D57" s="68">
        <v>39</v>
      </c>
      <c r="E57" s="68">
        <v>49</v>
      </c>
      <c r="F57" s="69">
        <v>125</v>
      </c>
      <c r="G57" s="60">
        <v>226</v>
      </c>
      <c r="H57" s="66">
        <v>6</v>
      </c>
      <c r="I57" s="91"/>
      <c r="J57" s="62"/>
      <c r="K57" s="62"/>
      <c r="L57" s="47" t="s">
        <v>94</v>
      </c>
      <c r="M57" s="69">
        <v>14</v>
      </c>
      <c r="N57" s="69">
        <v>31</v>
      </c>
      <c r="O57" s="69">
        <v>51</v>
      </c>
      <c r="P57" s="69">
        <v>125</v>
      </c>
      <c r="Q57" s="60">
        <f t="shared" si="3"/>
        <v>221</v>
      </c>
      <c r="R57" s="66">
        <v>6</v>
      </c>
    </row>
    <row r="58" spans="2:18" ht="18.75" thickBot="1">
      <c r="B58" s="49" t="s">
        <v>307</v>
      </c>
      <c r="C58" s="69">
        <v>2</v>
      </c>
      <c r="D58" s="69">
        <v>46</v>
      </c>
      <c r="E58" s="69">
        <v>58</v>
      </c>
      <c r="F58" s="69">
        <v>125</v>
      </c>
      <c r="G58" s="60">
        <v>231</v>
      </c>
      <c r="H58" s="66">
        <v>5</v>
      </c>
      <c r="I58" s="91"/>
      <c r="J58" s="62"/>
      <c r="K58" s="62"/>
      <c r="L58" s="47" t="s">
        <v>97</v>
      </c>
      <c r="M58" s="67">
        <v>38</v>
      </c>
      <c r="N58" s="68">
        <v>56</v>
      </c>
      <c r="O58" s="68">
        <v>71</v>
      </c>
      <c r="P58" s="69">
        <v>76</v>
      </c>
      <c r="Q58" s="60">
        <f t="shared" si="3"/>
        <v>241</v>
      </c>
      <c r="R58" s="66">
        <v>5</v>
      </c>
    </row>
    <row r="59" spans="2:18" ht="18.75" thickBot="1">
      <c r="B59" s="49" t="s">
        <v>305</v>
      </c>
      <c r="C59" s="69">
        <v>23</v>
      </c>
      <c r="D59" s="69">
        <v>34</v>
      </c>
      <c r="E59" s="69">
        <v>125</v>
      </c>
      <c r="F59" s="69">
        <v>125</v>
      </c>
      <c r="G59" s="60">
        <v>307</v>
      </c>
      <c r="H59" s="66">
        <v>4</v>
      </c>
      <c r="I59" s="91"/>
      <c r="J59" s="62"/>
      <c r="K59" s="62"/>
      <c r="L59" s="47" t="s">
        <v>95</v>
      </c>
      <c r="M59" s="69">
        <v>61</v>
      </c>
      <c r="N59" s="69">
        <v>63</v>
      </c>
      <c r="O59" s="69">
        <v>72</v>
      </c>
      <c r="P59" s="69">
        <v>74</v>
      </c>
      <c r="Q59" s="60">
        <f t="shared" si="3"/>
        <v>270</v>
      </c>
      <c r="R59" s="66">
        <v>4</v>
      </c>
    </row>
    <row r="60" spans="2:18" ht="18.75" thickBot="1">
      <c r="B60" s="49" t="s">
        <v>128</v>
      </c>
      <c r="C60" s="69">
        <v>10</v>
      </c>
      <c r="D60" s="69">
        <v>47</v>
      </c>
      <c r="E60" s="69">
        <v>125</v>
      </c>
      <c r="F60" s="69">
        <v>125</v>
      </c>
      <c r="G60" s="60">
        <v>307</v>
      </c>
      <c r="H60" s="148">
        <v>4</v>
      </c>
      <c r="I60" s="91"/>
      <c r="J60" s="62"/>
      <c r="K60" s="62"/>
      <c r="L60" s="49" t="s">
        <v>161</v>
      </c>
      <c r="M60" s="69">
        <v>26</v>
      </c>
      <c r="N60" s="69">
        <v>65</v>
      </c>
      <c r="O60" s="69">
        <v>75</v>
      </c>
      <c r="P60" s="69">
        <v>125</v>
      </c>
      <c r="Q60" s="60">
        <f t="shared" si="3"/>
        <v>291</v>
      </c>
      <c r="R60" s="66">
        <v>3</v>
      </c>
    </row>
    <row r="61" spans="2:18" ht="18.75" thickBot="1">
      <c r="B61" s="49" t="s">
        <v>309</v>
      </c>
      <c r="C61" s="69">
        <v>12</v>
      </c>
      <c r="D61" s="69">
        <v>61</v>
      </c>
      <c r="E61" s="69">
        <v>125</v>
      </c>
      <c r="F61" s="69">
        <v>125</v>
      </c>
      <c r="G61" s="60">
        <v>323</v>
      </c>
      <c r="H61" s="66">
        <v>2</v>
      </c>
      <c r="I61" s="91"/>
      <c r="J61" s="70"/>
      <c r="K61" s="70"/>
      <c r="L61" s="49" t="s">
        <v>305</v>
      </c>
      <c r="M61" s="69">
        <v>12</v>
      </c>
      <c r="N61" s="69">
        <v>60</v>
      </c>
      <c r="O61" s="69">
        <v>125</v>
      </c>
      <c r="P61" s="69">
        <v>125</v>
      </c>
      <c r="Q61" s="60">
        <f t="shared" si="3"/>
        <v>322</v>
      </c>
      <c r="R61" s="66">
        <v>2</v>
      </c>
    </row>
    <row r="62" spans="2:18" ht="18.75" thickBot="1">
      <c r="B62" s="47" t="s">
        <v>178</v>
      </c>
      <c r="C62" s="69">
        <v>125</v>
      </c>
      <c r="D62" s="69">
        <v>125</v>
      </c>
      <c r="E62" s="69">
        <v>125</v>
      </c>
      <c r="F62" s="69">
        <v>125</v>
      </c>
      <c r="G62" s="60">
        <v>500</v>
      </c>
      <c r="H62" s="66">
        <v>0</v>
      </c>
      <c r="I62" s="91"/>
      <c r="J62" s="70"/>
      <c r="K62" s="70"/>
      <c r="L62" s="47" t="s">
        <v>302</v>
      </c>
      <c r="M62" s="69">
        <v>45</v>
      </c>
      <c r="N62" s="69">
        <v>47</v>
      </c>
      <c r="O62" s="69">
        <v>125</v>
      </c>
      <c r="P62" s="69">
        <v>125</v>
      </c>
      <c r="Q62" s="60">
        <f t="shared" si="3"/>
        <v>342</v>
      </c>
      <c r="R62" s="66">
        <v>1</v>
      </c>
    </row>
    <row r="63" spans="2:18" ht="18.75" thickBot="1">
      <c r="B63" s="154" t="s">
        <v>302</v>
      </c>
      <c r="C63" s="80">
        <v>125</v>
      </c>
      <c r="D63" s="81">
        <v>125</v>
      </c>
      <c r="E63" s="81">
        <v>125</v>
      </c>
      <c r="F63" s="98">
        <v>125</v>
      </c>
      <c r="G63" s="76">
        <v>500</v>
      </c>
      <c r="H63" s="149">
        <v>0</v>
      </c>
      <c r="I63" s="91"/>
      <c r="J63" s="70"/>
      <c r="K63" s="70"/>
      <c r="L63" s="154" t="s">
        <v>178</v>
      </c>
      <c r="M63" s="98">
        <v>62</v>
      </c>
      <c r="N63" s="98">
        <v>125</v>
      </c>
      <c r="O63" s="98">
        <v>125</v>
      </c>
      <c r="P63" s="98">
        <v>125</v>
      </c>
      <c r="Q63" s="76">
        <f t="shared" si="3"/>
        <v>437</v>
      </c>
      <c r="R63" s="193">
        <v>0</v>
      </c>
    </row>
    <row r="64" spans="2:17" ht="18.75" thickBot="1">
      <c r="B64" s="95"/>
      <c r="C64" s="62"/>
      <c r="D64" s="62"/>
      <c r="E64" s="62"/>
      <c r="F64" s="62"/>
      <c r="G64" s="171"/>
      <c r="H64" s="62"/>
      <c r="I64" s="62"/>
      <c r="J64" s="62"/>
      <c r="K64" s="62"/>
      <c r="L64" s="14"/>
      <c r="M64" s="14"/>
      <c r="N64" s="14"/>
      <c r="Q64" s="171"/>
    </row>
    <row r="65" spans="2:17" ht="18.75" thickBot="1">
      <c r="B65" s="74" t="s">
        <v>5</v>
      </c>
      <c r="C65" s="71"/>
      <c r="D65" s="71"/>
      <c r="E65" s="71"/>
      <c r="F65" s="71"/>
      <c r="G65" s="76" t="s">
        <v>6</v>
      </c>
      <c r="H65" s="56" t="s">
        <v>32</v>
      </c>
      <c r="I65" s="62"/>
      <c r="J65" s="62"/>
      <c r="Q65" s="14"/>
    </row>
    <row r="66" spans="2:10" ht="18.75" thickBot="1">
      <c r="B66" s="105" t="s">
        <v>301</v>
      </c>
      <c r="C66" s="59">
        <v>1</v>
      </c>
      <c r="D66" s="59">
        <v>14</v>
      </c>
      <c r="E66" s="59">
        <v>23</v>
      </c>
      <c r="F66" s="59">
        <v>24</v>
      </c>
      <c r="G66" s="76">
        <f aca="true" t="shared" si="4" ref="G66:G83">SUM(C66:F66)</f>
        <v>62</v>
      </c>
      <c r="H66" s="172">
        <v>25</v>
      </c>
      <c r="I66" s="91"/>
      <c r="J66" s="62"/>
    </row>
    <row r="67" spans="2:10" ht="18.75" thickBot="1">
      <c r="B67" s="49" t="s">
        <v>303</v>
      </c>
      <c r="C67" s="65">
        <v>2</v>
      </c>
      <c r="D67" s="65">
        <v>5</v>
      </c>
      <c r="E67" s="65">
        <v>30</v>
      </c>
      <c r="F67" s="65">
        <v>40</v>
      </c>
      <c r="G67" s="76">
        <f t="shared" si="4"/>
        <v>77</v>
      </c>
      <c r="H67" s="169">
        <v>20</v>
      </c>
      <c r="I67" s="91"/>
      <c r="J67" s="62"/>
    </row>
    <row r="68" spans="2:10" ht="18.75" thickBot="1">
      <c r="B68" s="49" t="s">
        <v>96</v>
      </c>
      <c r="C68" s="69">
        <v>9</v>
      </c>
      <c r="D68" s="69">
        <v>12</v>
      </c>
      <c r="E68" s="69">
        <v>27</v>
      </c>
      <c r="F68" s="69">
        <v>58</v>
      </c>
      <c r="G68" s="76">
        <f t="shared" si="4"/>
        <v>106</v>
      </c>
      <c r="H68" s="169">
        <v>15</v>
      </c>
      <c r="I68" s="91"/>
      <c r="J68" s="62"/>
    </row>
    <row r="69" spans="2:10" ht="18.75" thickBot="1">
      <c r="B69" s="49" t="s">
        <v>93</v>
      </c>
      <c r="C69" s="69">
        <v>10</v>
      </c>
      <c r="D69" s="69">
        <v>18</v>
      </c>
      <c r="E69" s="69">
        <v>38</v>
      </c>
      <c r="F69" s="69">
        <v>48</v>
      </c>
      <c r="G69" s="76">
        <f t="shared" si="4"/>
        <v>114</v>
      </c>
      <c r="H69" s="169">
        <v>14</v>
      </c>
      <c r="I69" s="91"/>
      <c r="J69" s="62"/>
    </row>
    <row r="70" spans="2:10" ht="18.75" thickBot="1">
      <c r="B70" s="49" t="s">
        <v>306</v>
      </c>
      <c r="C70" s="69">
        <v>15</v>
      </c>
      <c r="D70" s="69">
        <v>20</v>
      </c>
      <c r="E70" s="69">
        <v>29</v>
      </c>
      <c r="F70" s="69">
        <v>57</v>
      </c>
      <c r="G70" s="76">
        <f t="shared" si="4"/>
        <v>121</v>
      </c>
      <c r="H70" s="169">
        <v>13</v>
      </c>
      <c r="I70" s="91"/>
      <c r="J70" s="62"/>
    </row>
    <row r="71" spans="2:10" ht="18.75" thickBot="1">
      <c r="B71" s="49" t="s">
        <v>426</v>
      </c>
      <c r="C71" s="69">
        <v>28</v>
      </c>
      <c r="D71" s="69">
        <v>32</v>
      </c>
      <c r="E71" s="69">
        <v>45</v>
      </c>
      <c r="F71" s="69">
        <v>63</v>
      </c>
      <c r="G71" s="76">
        <f t="shared" si="4"/>
        <v>168</v>
      </c>
      <c r="H71" s="169">
        <v>12</v>
      </c>
      <c r="I71" s="91"/>
      <c r="J71" s="62"/>
    </row>
    <row r="72" spans="2:10" ht="18.75" thickBot="1">
      <c r="B72" s="49" t="s">
        <v>161</v>
      </c>
      <c r="C72" s="69">
        <v>17</v>
      </c>
      <c r="D72" s="69">
        <v>36</v>
      </c>
      <c r="E72" s="69">
        <v>55</v>
      </c>
      <c r="F72" s="69">
        <v>61</v>
      </c>
      <c r="G72" s="76">
        <f t="shared" si="4"/>
        <v>169</v>
      </c>
      <c r="H72" s="169">
        <v>11</v>
      </c>
      <c r="I72" s="91"/>
      <c r="J72" s="62"/>
    </row>
    <row r="73" spans="2:10" ht="18.75" thickBot="1">
      <c r="B73" s="49" t="s">
        <v>113</v>
      </c>
      <c r="C73" s="69">
        <v>11</v>
      </c>
      <c r="D73" s="69">
        <v>34</v>
      </c>
      <c r="E73" s="69">
        <v>56</v>
      </c>
      <c r="F73" s="69">
        <v>73</v>
      </c>
      <c r="G73" s="76">
        <f t="shared" si="4"/>
        <v>174</v>
      </c>
      <c r="H73" s="169">
        <v>10</v>
      </c>
      <c r="I73" s="91"/>
      <c r="J73" s="62"/>
    </row>
    <row r="74" spans="2:10" ht="18.75" thickBot="1">
      <c r="B74" s="47" t="s">
        <v>95</v>
      </c>
      <c r="C74" s="69">
        <v>21</v>
      </c>
      <c r="D74" s="69">
        <v>54</v>
      </c>
      <c r="E74" s="69">
        <v>64</v>
      </c>
      <c r="F74" s="69">
        <v>69</v>
      </c>
      <c r="G74" s="76">
        <f t="shared" si="4"/>
        <v>208</v>
      </c>
      <c r="H74" s="169">
        <v>9</v>
      </c>
      <c r="I74" s="91"/>
      <c r="J74" s="62"/>
    </row>
    <row r="75" spans="2:10" ht="18.75" thickBot="1">
      <c r="B75" s="49" t="s">
        <v>304</v>
      </c>
      <c r="C75" s="69">
        <v>42</v>
      </c>
      <c r="D75" s="69">
        <v>43</v>
      </c>
      <c r="E75" s="69">
        <v>59</v>
      </c>
      <c r="F75" s="69">
        <v>67</v>
      </c>
      <c r="G75" s="76">
        <f t="shared" si="4"/>
        <v>211</v>
      </c>
      <c r="H75" s="169">
        <v>8</v>
      </c>
      <c r="I75" s="91"/>
      <c r="J75" s="62"/>
    </row>
    <row r="76" spans="2:10" ht="18.75" thickBot="1">
      <c r="B76" s="47" t="s">
        <v>178</v>
      </c>
      <c r="C76" s="69">
        <v>25</v>
      </c>
      <c r="D76" s="69">
        <v>52</v>
      </c>
      <c r="E76" s="69">
        <v>65</v>
      </c>
      <c r="F76" s="69">
        <v>70</v>
      </c>
      <c r="G76" s="76">
        <f t="shared" si="4"/>
        <v>212</v>
      </c>
      <c r="H76" s="169">
        <v>7</v>
      </c>
      <c r="I76" s="91"/>
      <c r="J76" s="62"/>
    </row>
    <row r="77" spans="2:10" ht="18.75" thickBot="1">
      <c r="B77" s="47" t="s">
        <v>97</v>
      </c>
      <c r="C77" s="67">
        <v>35</v>
      </c>
      <c r="D77" s="68">
        <v>41</v>
      </c>
      <c r="E77" s="68">
        <v>44</v>
      </c>
      <c r="F77" s="69">
        <v>125</v>
      </c>
      <c r="G77" s="76">
        <f t="shared" si="4"/>
        <v>245</v>
      </c>
      <c r="H77" s="169">
        <v>6</v>
      </c>
      <c r="I77" s="91"/>
      <c r="J77" s="62"/>
    </row>
    <row r="78" spans="2:10" ht="18.75" thickBot="1">
      <c r="B78" s="49" t="s">
        <v>309</v>
      </c>
      <c r="C78" s="69">
        <v>7</v>
      </c>
      <c r="D78" s="69">
        <v>37</v>
      </c>
      <c r="E78" s="69">
        <v>125</v>
      </c>
      <c r="F78" s="69">
        <v>125</v>
      </c>
      <c r="G78" s="76">
        <f t="shared" si="4"/>
        <v>294</v>
      </c>
      <c r="H78" s="169">
        <v>5</v>
      </c>
      <c r="I78" s="91"/>
      <c r="J78" s="62"/>
    </row>
    <row r="79" spans="2:10" ht="18.75" thickBot="1">
      <c r="B79" s="47" t="s">
        <v>302</v>
      </c>
      <c r="C79" s="69">
        <v>13</v>
      </c>
      <c r="D79" s="69">
        <v>50</v>
      </c>
      <c r="E79" s="69">
        <v>125</v>
      </c>
      <c r="F79" s="69">
        <v>125</v>
      </c>
      <c r="G79" s="76">
        <f t="shared" si="4"/>
        <v>313</v>
      </c>
      <c r="H79" s="169">
        <v>4</v>
      </c>
      <c r="I79" s="91"/>
      <c r="J79" s="62"/>
    </row>
    <row r="80" spans="2:10" ht="18.75" thickBot="1">
      <c r="B80" s="49" t="s">
        <v>307</v>
      </c>
      <c r="C80" s="69">
        <v>39</v>
      </c>
      <c r="D80" s="69">
        <v>47</v>
      </c>
      <c r="E80" s="69">
        <v>125</v>
      </c>
      <c r="F80" s="69">
        <v>125</v>
      </c>
      <c r="G80" s="76">
        <f t="shared" si="4"/>
        <v>336</v>
      </c>
      <c r="H80" s="169">
        <v>3</v>
      </c>
      <c r="I80" s="91"/>
      <c r="J80" s="62"/>
    </row>
    <row r="81" spans="2:10" ht="18.75" thickBot="1">
      <c r="B81" s="49" t="s">
        <v>305</v>
      </c>
      <c r="C81" s="69">
        <v>26</v>
      </c>
      <c r="D81" s="69">
        <v>62</v>
      </c>
      <c r="E81" s="69">
        <v>125</v>
      </c>
      <c r="F81" s="69">
        <v>125</v>
      </c>
      <c r="G81" s="76">
        <f t="shared" si="4"/>
        <v>338</v>
      </c>
      <c r="H81" s="169">
        <v>2</v>
      </c>
      <c r="I81" s="91"/>
      <c r="J81" s="62"/>
    </row>
    <row r="82" spans="2:10" ht="18.75" thickBot="1">
      <c r="B82" s="47" t="s">
        <v>94</v>
      </c>
      <c r="C82" s="69">
        <v>49</v>
      </c>
      <c r="D82" s="69">
        <v>51</v>
      </c>
      <c r="E82" s="69">
        <v>125</v>
      </c>
      <c r="F82" s="69">
        <v>125</v>
      </c>
      <c r="G82" s="76">
        <f t="shared" si="4"/>
        <v>350</v>
      </c>
      <c r="H82" s="169">
        <v>1</v>
      </c>
      <c r="I82" s="91"/>
      <c r="J82" s="62"/>
    </row>
    <row r="83" spans="2:10" ht="18.75" thickBot="1">
      <c r="B83" s="101" t="s">
        <v>128</v>
      </c>
      <c r="C83" s="80">
        <v>22</v>
      </c>
      <c r="D83" s="81">
        <v>125</v>
      </c>
      <c r="E83" s="81">
        <v>125</v>
      </c>
      <c r="F83" s="98">
        <v>125</v>
      </c>
      <c r="G83" s="76">
        <f t="shared" si="4"/>
        <v>397</v>
      </c>
      <c r="H83" s="195">
        <v>0</v>
      </c>
      <c r="I83" s="91"/>
      <c r="J83" s="62"/>
    </row>
    <row r="84" spans="2:17" ht="18">
      <c r="B84" s="52"/>
      <c r="C84" s="62"/>
      <c r="D84" s="62"/>
      <c r="E84" s="62"/>
      <c r="F84" s="62"/>
      <c r="G84" s="62"/>
      <c r="H84" s="62"/>
      <c r="I84" s="62"/>
      <c r="J84" s="62"/>
      <c r="K84" s="62"/>
      <c r="L84" s="14"/>
      <c r="M84" s="14"/>
      <c r="N84" s="14"/>
      <c r="Q84" s="62"/>
    </row>
  </sheetData>
  <sheetProtection/>
  <printOptions horizontalCentered="1" verticalCentered="1"/>
  <pageMargins left="0.2755905511811024" right="0.5511811023622047" top="0.5511811023622047" bottom="0.4724409448818898" header="0.5118110236220472" footer="0.5118110236220472"/>
  <pageSetup fitToHeight="1" fitToWidth="1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95"/>
  <sheetViews>
    <sheetView tabSelected="1" zoomScale="75" zoomScaleNormal="75" zoomScalePageLayoutView="0" workbookViewId="0" topLeftCell="A1">
      <selection activeCell="G1" sqref="G1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133</v>
      </c>
      <c r="B1" s="4"/>
      <c r="C1" s="15"/>
      <c r="D1" s="15"/>
      <c r="E1" s="15"/>
      <c r="F1" s="15"/>
      <c r="G1" s="15"/>
      <c r="H1" s="15"/>
      <c r="K1" s="3"/>
    </row>
    <row r="2" spans="1:12" ht="20.25" customHeight="1">
      <c r="A2" s="4"/>
      <c r="B2" s="4"/>
      <c r="C2" s="15"/>
      <c r="D2" s="15"/>
      <c r="E2" s="15"/>
      <c r="F2" s="15"/>
      <c r="G2" s="15"/>
      <c r="H2" s="15"/>
      <c r="J2" s="178" t="s">
        <v>29</v>
      </c>
      <c r="K2" s="178"/>
      <c r="L2" s="178"/>
    </row>
    <row r="3" spans="1:13" ht="15" customHeight="1">
      <c r="A3" s="37" t="s">
        <v>7</v>
      </c>
      <c r="B3" s="37" t="s">
        <v>26</v>
      </c>
      <c r="C3" s="38"/>
      <c r="D3" s="39"/>
      <c r="E3" s="38"/>
      <c r="F3" s="38"/>
      <c r="G3" s="38"/>
      <c r="H3" s="38"/>
      <c r="I3" s="38"/>
      <c r="J3" s="38"/>
      <c r="K3" s="38"/>
      <c r="L3" s="38"/>
      <c r="M3" s="38"/>
    </row>
    <row r="4" spans="1:13" ht="15" customHeight="1">
      <c r="A4" s="37" t="s">
        <v>8</v>
      </c>
      <c r="B4" s="37" t="s">
        <v>27</v>
      </c>
      <c r="C4" s="37" t="s">
        <v>9</v>
      </c>
      <c r="D4" s="40" t="s">
        <v>10</v>
      </c>
      <c r="E4" s="37" t="s">
        <v>11</v>
      </c>
      <c r="F4" s="37" t="s">
        <v>12</v>
      </c>
      <c r="G4" s="37" t="s">
        <v>13</v>
      </c>
      <c r="H4" s="38"/>
      <c r="I4" s="37" t="s">
        <v>9</v>
      </c>
      <c r="J4" s="40" t="s">
        <v>10</v>
      </c>
      <c r="K4" s="37" t="s">
        <v>11</v>
      </c>
      <c r="L4" s="37" t="s">
        <v>12</v>
      </c>
      <c r="M4" s="37" t="s">
        <v>13</v>
      </c>
    </row>
    <row r="5" spans="1:13" ht="15" customHeight="1">
      <c r="A5" s="5">
        <v>248</v>
      </c>
      <c r="B5" s="33" t="str">
        <f>IF(A5="","",VLOOKUP(A5,Entrants!$B$4:$D$114,3))</f>
        <v>BB</v>
      </c>
      <c r="C5" s="33">
        <v>1</v>
      </c>
      <c r="D5" s="89" t="str">
        <f>IF(A5="","",VLOOKUP(A5,Entrants!$B$4:$D$104,2))</f>
        <v>Freeman, Lindsay</v>
      </c>
      <c r="E5" s="6">
        <v>0.02082175925925926</v>
      </c>
      <c r="F5" s="34">
        <f>IF(A5="","",VLOOKUP(A5,Entrants!$B$4:$I$104,8))</f>
        <v>0.007118055555555555</v>
      </c>
      <c r="G5" s="34">
        <f aca="true" t="shared" si="0" ref="G5:G68">IF(D5="","",E5-F5)</f>
        <v>0.013703703703703704</v>
      </c>
      <c r="H5" s="7"/>
      <c r="I5" s="5">
        <v>1</v>
      </c>
      <c r="J5" s="7" t="s">
        <v>63</v>
      </c>
      <c r="K5" s="6">
        <v>0.02262731481481482</v>
      </c>
      <c r="L5" s="6">
        <v>0.013020833333333334</v>
      </c>
      <c r="M5" s="6">
        <v>0.009606481481481485</v>
      </c>
    </row>
    <row r="6" spans="1:13" ht="15" customHeight="1">
      <c r="A6" s="5">
        <v>314</v>
      </c>
      <c r="B6" s="5" t="s">
        <v>153</v>
      </c>
      <c r="C6" s="33">
        <v>2</v>
      </c>
      <c r="D6" s="89" t="s">
        <v>134</v>
      </c>
      <c r="E6" s="6">
        <v>0.021377314814814818</v>
      </c>
      <c r="F6" s="34">
        <v>0.0062499999999999995</v>
      </c>
      <c r="G6" s="34">
        <f t="shared" si="0"/>
        <v>0.015127314814814819</v>
      </c>
      <c r="H6" s="7"/>
      <c r="I6" s="5">
        <v>2</v>
      </c>
      <c r="J6" s="32" t="s">
        <v>103</v>
      </c>
      <c r="K6" s="34">
        <v>0.022129629629629628</v>
      </c>
      <c r="L6" s="34">
        <v>0.012152777777777778</v>
      </c>
      <c r="M6" s="34">
        <v>0.00997685185185185</v>
      </c>
    </row>
    <row r="7" spans="1:13" ht="15" customHeight="1">
      <c r="A7" s="5">
        <v>305</v>
      </c>
      <c r="B7" s="33" t="str">
        <f>IF(A7="","",VLOOKUP(A7,Entrants!$B$4:$D$114,3))</f>
        <v>GAL</v>
      </c>
      <c r="C7" s="33">
        <v>3</v>
      </c>
      <c r="D7" s="89" t="s">
        <v>88</v>
      </c>
      <c r="E7" s="6">
        <v>0.02146990740740741</v>
      </c>
      <c r="F7" s="34">
        <v>0.003645833333333333</v>
      </c>
      <c r="G7" s="34">
        <f t="shared" si="0"/>
        <v>0.017824074074074076</v>
      </c>
      <c r="H7" s="7"/>
      <c r="I7" s="5">
        <v>3</v>
      </c>
      <c r="J7" s="32" t="s">
        <v>65</v>
      </c>
      <c r="K7" s="34">
        <v>0.022291666666666668</v>
      </c>
      <c r="L7" s="34">
        <v>0.012152777777777778</v>
      </c>
      <c r="M7" s="34">
        <v>0.01013888888888889</v>
      </c>
    </row>
    <row r="8" spans="1:13" ht="15" customHeight="1">
      <c r="A8" s="5">
        <v>284</v>
      </c>
      <c r="B8" s="33" t="str">
        <f>IF(A8="","",VLOOKUP(A8,Entrants!$B$4:$D$114,3))</f>
        <v>TT</v>
      </c>
      <c r="C8" s="33">
        <v>4</v>
      </c>
      <c r="D8" s="89" t="str">
        <f>IF(A8="","",VLOOKUP(A8,Entrants!$B$4:$D$104,2))</f>
        <v>Nicholson, Tracy</v>
      </c>
      <c r="E8" s="6">
        <v>0.02152777777777778</v>
      </c>
      <c r="F8" s="34">
        <f>IF(A8="","",VLOOKUP(A8,Entrants!$B$4:$I$104,8))</f>
        <v>0.0006944444444444445</v>
      </c>
      <c r="G8" s="34">
        <f t="shared" si="0"/>
        <v>0.020833333333333336</v>
      </c>
      <c r="H8" s="7"/>
      <c r="I8" s="5">
        <v>4</v>
      </c>
      <c r="J8" s="7" t="s">
        <v>38</v>
      </c>
      <c r="K8" s="6">
        <v>0.022361111111111113</v>
      </c>
      <c r="L8" s="6">
        <v>0.012152777777777778</v>
      </c>
      <c r="M8" s="6">
        <v>0.010208333333333335</v>
      </c>
    </row>
    <row r="9" spans="1:13" ht="15" customHeight="1">
      <c r="A9" s="5">
        <v>295</v>
      </c>
      <c r="B9" s="33" t="str">
        <f>IF(A9="","",VLOOKUP(A9,Entrants!$B$4:$D$114,3))</f>
        <v>RD</v>
      </c>
      <c r="C9" s="33">
        <v>5</v>
      </c>
      <c r="D9" s="89" t="str">
        <f>IF(A9="","",VLOOKUP(A9,Entrants!$B$4:$D$104,2))</f>
        <v>Stamp, David</v>
      </c>
      <c r="E9" s="6">
        <v>0.0215625</v>
      </c>
      <c r="F9" s="34">
        <f>IF(A9="","",VLOOKUP(A9,Entrants!$B$4:$I$104,8))</f>
        <v>0.008854166666666666</v>
      </c>
      <c r="G9" s="34">
        <f t="shared" si="0"/>
        <v>0.012708333333333332</v>
      </c>
      <c r="H9" s="7"/>
      <c r="I9" s="5">
        <v>5</v>
      </c>
      <c r="J9" s="36" t="s">
        <v>214</v>
      </c>
      <c r="K9" s="6">
        <v>0.022430555555555554</v>
      </c>
      <c r="L9" s="6">
        <v>0.011458333333333334</v>
      </c>
      <c r="M9" s="6">
        <v>0.01097222222222222</v>
      </c>
    </row>
    <row r="10" spans="1:13" ht="15" customHeight="1">
      <c r="A10" s="5">
        <v>216</v>
      </c>
      <c r="B10" s="33" t="str">
        <f>IF(A10="","",VLOOKUP(A10,Entrants!$B$4:$D$114,3))</f>
        <v>RR</v>
      </c>
      <c r="C10" s="33">
        <v>6</v>
      </c>
      <c r="D10" s="89" t="str">
        <f>IF(A10="","",VLOOKUP(A10,Entrants!$B$4:$D$104,2))</f>
        <v>Branley, Louise</v>
      </c>
      <c r="E10" s="6">
        <v>0.021597222222222223</v>
      </c>
      <c r="F10" s="34">
        <f>IF(A10="","",VLOOKUP(A10,Entrants!$B$4:$I$104,8))</f>
        <v>0.0010416666666666667</v>
      </c>
      <c r="G10" s="34">
        <f t="shared" si="0"/>
        <v>0.020555555555555556</v>
      </c>
      <c r="H10" s="7"/>
      <c r="I10" s="5">
        <v>6</v>
      </c>
      <c r="J10" s="7" t="s">
        <v>170</v>
      </c>
      <c r="K10" s="6">
        <v>0.02171296296296296</v>
      </c>
      <c r="L10" s="6">
        <v>0.010590277777777777</v>
      </c>
      <c r="M10" s="6">
        <v>0.011122685185185185</v>
      </c>
    </row>
    <row r="11" spans="1:13" ht="15" customHeight="1">
      <c r="A11" s="5">
        <v>236</v>
      </c>
      <c r="B11" s="33" t="str">
        <f>IF(A11="","",VLOOKUP(A11,Entrants!$B$4:$D$114,3))</f>
        <v>DSS</v>
      </c>
      <c r="C11" s="33">
        <v>7</v>
      </c>
      <c r="D11" s="89" t="str">
        <f>IF(A11="","",VLOOKUP(A11,Entrants!$B$4:$D$104,2))</f>
        <v>English, Stephanie</v>
      </c>
      <c r="E11" s="6">
        <v>0.021608796296296296</v>
      </c>
      <c r="F11" s="34">
        <f>IF(A11="","",VLOOKUP(A11,Entrants!$B$4:$I$104,8))</f>
        <v>0.006076388888888889</v>
      </c>
      <c r="G11" s="34">
        <f t="shared" si="0"/>
        <v>0.015532407407407408</v>
      </c>
      <c r="H11" s="7"/>
      <c r="I11" s="5">
        <v>7</v>
      </c>
      <c r="J11" s="7" t="s">
        <v>180</v>
      </c>
      <c r="K11" s="6">
        <v>0.021851851851851848</v>
      </c>
      <c r="L11" s="6">
        <v>0.010590277777777777</v>
      </c>
      <c r="M11" s="6">
        <v>0.011261574074074071</v>
      </c>
    </row>
    <row r="12" spans="1:13" ht="15" customHeight="1">
      <c r="A12" s="5">
        <v>209</v>
      </c>
      <c r="B12" s="33" t="str">
        <f>IF(A12="","",VLOOKUP(A12,Entrants!$B$4:$D$114,3))</f>
        <v>C25K</v>
      </c>
      <c r="C12" s="33">
        <v>8</v>
      </c>
      <c r="D12" s="89" t="str">
        <f>IF(A12="","",VLOOKUP(A12,Entrants!$B$4:$D$104,2))</f>
        <v>Beech, Jill</v>
      </c>
      <c r="E12" s="6">
        <v>0.021678240740740738</v>
      </c>
      <c r="F12" s="34">
        <f>IF(A12="","",VLOOKUP(A12,Entrants!$B$4:$I$104,8))</f>
        <v>0.0031249999999999997</v>
      </c>
      <c r="G12" s="34">
        <f t="shared" si="0"/>
        <v>0.018553240740740738</v>
      </c>
      <c r="H12" s="7"/>
      <c r="I12" s="5">
        <v>8</v>
      </c>
      <c r="J12" s="32" t="s">
        <v>209</v>
      </c>
      <c r="K12" s="34">
        <v>0.022129629629629628</v>
      </c>
      <c r="L12" s="34">
        <v>0.01076388888888889</v>
      </c>
      <c r="M12" s="34">
        <v>0.011365740740740737</v>
      </c>
    </row>
    <row r="13" spans="1:13" ht="15" customHeight="1">
      <c r="A13" s="5">
        <v>207</v>
      </c>
      <c r="B13" s="33" t="str">
        <f>IF(A13="","",VLOOKUP(A13,Entrants!$B$4:$D$114,3))</f>
        <v>CC</v>
      </c>
      <c r="C13" s="33">
        <v>9</v>
      </c>
      <c r="D13" s="89" t="str">
        <f>IF(A13="","",VLOOKUP(A13,Entrants!$B$4:$D$104,2))</f>
        <v>Battista, Philip</v>
      </c>
      <c r="E13" s="6">
        <v>0.02171296296296296</v>
      </c>
      <c r="F13" s="34">
        <f>IF(A13="","",VLOOKUP(A13,Entrants!$B$4:$I$104,8))</f>
        <v>0.010590277777777777</v>
      </c>
      <c r="G13" s="34">
        <f t="shared" si="0"/>
        <v>0.011122685185185185</v>
      </c>
      <c r="H13" s="7"/>
      <c r="I13" s="5">
        <v>9</v>
      </c>
      <c r="J13" s="32" t="s">
        <v>119</v>
      </c>
      <c r="K13" s="34">
        <v>0.02238425925925926</v>
      </c>
      <c r="L13" s="34">
        <v>0.010937500000000001</v>
      </c>
      <c r="M13" s="34">
        <v>0.011446759259259259</v>
      </c>
    </row>
    <row r="14" spans="1:13" ht="15" customHeight="1">
      <c r="A14" s="5">
        <v>273</v>
      </c>
      <c r="B14" s="33" t="str">
        <f>IF(A14="","",VLOOKUP(A14,Entrants!$B$4:$D$114,3))</f>
        <v>MM</v>
      </c>
      <c r="C14" s="33">
        <v>10</v>
      </c>
      <c r="D14" s="89" t="str">
        <f>IF(A14="","",VLOOKUP(A14,Entrants!$B$4:$D$104,2))</f>
        <v>Marshall, Neil</v>
      </c>
      <c r="E14" s="6">
        <v>0.02171296296296296</v>
      </c>
      <c r="F14" s="34">
        <f>IF(A14="","",VLOOKUP(A14,Entrants!$B$4:$I$104,8))</f>
        <v>0.009375</v>
      </c>
      <c r="G14" s="34">
        <f t="shared" si="0"/>
        <v>0.012337962962962962</v>
      </c>
      <c r="H14" s="7"/>
      <c r="I14" s="5">
        <v>10</v>
      </c>
      <c r="J14" s="36" t="s">
        <v>35</v>
      </c>
      <c r="K14" s="6">
        <v>0.021782407407407407</v>
      </c>
      <c r="L14" s="6">
        <v>0.009895833333333333</v>
      </c>
      <c r="M14" s="6">
        <v>0.011886574074074074</v>
      </c>
    </row>
    <row r="15" spans="1:13" ht="15" customHeight="1">
      <c r="A15" s="5">
        <v>225</v>
      </c>
      <c r="B15" s="33">
        <f>IF(A15="","",VLOOKUP(A15,Entrants!$B$4:$D$114,3))</f>
        <v>0</v>
      </c>
      <c r="C15" s="33">
        <v>11</v>
      </c>
      <c r="D15" s="89" t="str">
        <f>IF(A15="","",VLOOKUP(A15,Entrants!$B$4:$D$104,2))</f>
        <v>Christopher, Heather</v>
      </c>
      <c r="E15" s="6">
        <v>0.021782407407407407</v>
      </c>
      <c r="F15" s="34">
        <f>IF(A15="","",VLOOKUP(A15,Entrants!$B$4:$I$104,8))</f>
        <v>0.009895833333333333</v>
      </c>
      <c r="G15" s="34">
        <f t="shared" si="0"/>
        <v>0.011886574074074074</v>
      </c>
      <c r="H15" s="7"/>
      <c r="I15" s="5">
        <v>11</v>
      </c>
      <c r="J15" s="32" t="s">
        <v>159</v>
      </c>
      <c r="K15" s="34">
        <v>0.02280092592592593</v>
      </c>
      <c r="L15" s="34">
        <v>0.01076388888888889</v>
      </c>
      <c r="M15" s="34">
        <v>0.012037037037037039</v>
      </c>
    </row>
    <row r="16" spans="1:13" ht="15" customHeight="1">
      <c r="A16" s="5">
        <v>286</v>
      </c>
      <c r="B16" s="33">
        <f>IF(A16="","",VLOOKUP(A16,Entrants!$B$4:$D$114,3))</f>
        <v>0</v>
      </c>
      <c r="C16" s="33">
        <v>12</v>
      </c>
      <c r="D16" s="89" t="str">
        <f>IF(A16="","",VLOOKUP(A16,Entrants!$B$4:$D$104,2))</f>
        <v>Rawlinson, Louise</v>
      </c>
      <c r="E16" s="6">
        <v>0.02179398148148148</v>
      </c>
      <c r="F16" s="34">
        <f>IF(A16="","",VLOOKUP(A16,Entrants!$B$4:$I$104,8))</f>
        <v>0.005208333333333333</v>
      </c>
      <c r="G16" s="34">
        <f t="shared" si="0"/>
        <v>0.016585648148148148</v>
      </c>
      <c r="H16" s="7"/>
      <c r="I16" s="5">
        <v>12</v>
      </c>
      <c r="J16" s="36" t="s">
        <v>40</v>
      </c>
      <c r="K16" s="6">
        <v>0.022476851851851855</v>
      </c>
      <c r="L16" s="6">
        <v>0.010416666666666666</v>
      </c>
      <c r="M16" s="6">
        <v>0.01206018518518519</v>
      </c>
    </row>
    <row r="17" spans="1:13" ht="15" customHeight="1">
      <c r="A17" s="5">
        <v>294</v>
      </c>
      <c r="B17" s="33" t="str">
        <f>IF(A17="","",VLOOKUP(A17,Entrants!$B$4:$D$114,3))</f>
        <v>AD</v>
      </c>
      <c r="C17" s="33">
        <v>13</v>
      </c>
      <c r="D17" s="89" t="str">
        <f>IF(A17="","",VLOOKUP(A17,Entrants!$B$4:$D$104,2))</f>
        <v>Stafford, Dayle</v>
      </c>
      <c r="E17" s="6">
        <v>0.02181712962962963</v>
      </c>
      <c r="F17" s="34">
        <f>IF(A17="","",VLOOKUP(A17,Entrants!$B$4:$I$104,8))</f>
        <v>0.009722222222222222</v>
      </c>
      <c r="G17" s="34">
        <f t="shared" si="0"/>
        <v>0.012094907407407408</v>
      </c>
      <c r="H17" s="7"/>
      <c r="I17" s="5">
        <v>13</v>
      </c>
      <c r="J17" s="36" t="s">
        <v>228</v>
      </c>
      <c r="K17" s="6">
        <v>0.02181712962962963</v>
      </c>
      <c r="L17" s="6">
        <v>0.009722222222222222</v>
      </c>
      <c r="M17" s="6">
        <v>0.012094907407407408</v>
      </c>
    </row>
    <row r="18" spans="1:13" ht="15" customHeight="1">
      <c r="A18" s="5">
        <v>222</v>
      </c>
      <c r="B18" s="33" t="str">
        <f>IF(A18="","",VLOOKUP(A18,Entrants!$B$4:$D$114,3))</f>
        <v>TBC</v>
      </c>
      <c r="C18" s="33">
        <v>14</v>
      </c>
      <c r="D18" s="89" t="str">
        <f>IF(A18="","",VLOOKUP(A18,Entrants!$B$4:$D$104,2))</f>
        <v>Browning, Will</v>
      </c>
      <c r="E18" s="6">
        <v>0.021851851851851848</v>
      </c>
      <c r="F18" s="34">
        <f>IF(A18="","",VLOOKUP(A18,Entrants!$B$4:$I$104,8))</f>
        <v>0.010590277777777777</v>
      </c>
      <c r="G18" s="34">
        <f t="shared" si="0"/>
        <v>0.011261574074074071</v>
      </c>
      <c r="H18" s="7"/>
      <c r="I18" s="5">
        <v>14</v>
      </c>
      <c r="J18" s="32" t="s">
        <v>124</v>
      </c>
      <c r="K18" s="34">
        <v>0.022037037037037036</v>
      </c>
      <c r="L18" s="34">
        <v>0.009895833333333333</v>
      </c>
      <c r="M18" s="34">
        <v>0.012141203703703703</v>
      </c>
    </row>
    <row r="19" spans="1:13" ht="15" customHeight="1">
      <c r="A19" s="5">
        <v>215</v>
      </c>
      <c r="B19" s="33" t="str">
        <f>IF(A19="","",VLOOKUP(A19,Entrants!$B$4:$D$114,3))</f>
        <v>AD</v>
      </c>
      <c r="C19" s="33">
        <v>15</v>
      </c>
      <c r="D19" s="89" t="str">
        <f>IF(A19="","",VLOOKUP(A19,Entrants!$B$4:$D$104,2))</f>
        <v>Bradley, Dave</v>
      </c>
      <c r="E19" s="6">
        <v>0.021875000000000002</v>
      </c>
      <c r="F19" s="34">
        <f>IF(A19="","",VLOOKUP(A19,Entrants!$B$4:$I$104,8))</f>
        <v>0.008680555555555556</v>
      </c>
      <c r="G19" s="34">
        <f t="shared" si="0"/>
        <v>0.013194444444444446</v>
      </c>
      <c r="H19" s="7"/>
      <c r="I19" s="5">
        <v>15</v>
      </c>
      <c r="J19" s="7" t="s">
        <v>135</v>
      </c>
      <c r="K19" s="6">
        <v>0.021909722222222223</v>
      </c>
      <c r="L19" s="6">
        <v>0.009722222222222222</v>
      </c>
      <c r="M19" s="6">
        <v>0.0121875</v>
      </c>
    </row>
    <row r="20" spans="1:13" ht="15" customHeight="1">
      <c r="A20" s="5">
        <v>309</v>
      </c>
      <c r="B20" s="33" t="str">
        <f>IF(A20="","",VLOOKUP(A20,Entrants!$B$4:$D$114,3))</f>
        <v>CM</v>
      </c>
      <c r="C20" s="33">
        <v>16</v>
      </c>
      <c r="D20" s="89" t="s">
        <v>59</v>
      </c>
      <c r="E20" s="6">
        <v>0.021875000000000002</v>
      </c>
      <c r="F20" s="34">
        <v>0.0067708333333333336</v>
      </c>
      <c r="G20" s="34">
        <f t="shared" si="0"/>
        <v>0.015104166666666669</v>
      </c>
      <c r="H20" s="7"/>
      <c r="I20" s="5">
        <v>16</v>
      </c>
      <c r="J20" s="36" t="s">
        <v>102</v>
      </c>
      <c r="K20" s="6">
        <v>0.022303240740740738</v>
      </c>
      <c r="L20" s="6">
        <v>0.010069444444444445</v>
      </c>
      <c r="M20" s="6">
        <v>0.012233796296296293</v>
      </c>
    </row>
    <row r="21" spans="1:13" ht="15" customHeight="1">
      <c r="A21" s="5">
        <v>228</v>
      </c>
      <c r="B21" s="33" t="str">
        <f>IF(A21="","",VLOOKUP(A21,Entrants!$B$4:$D$114,3))</f>
        <v>RD</v>
      </c>
      <c r="C21" s="33">
        <v>17</v>
      </c>
      <c r="D21" s="89" t="str">
        <f>IF(A21="","",VLOOKUP(A21,Entrants!$B$4:$D$104,2))</f>
        <v>Craddock, Anne</v>
      </c>
      <c r="E21" s="6">
        <v>0.021886574074074072</v>
      </c>
      <c r="F21" s="34">
        <f>IF(A21="","",VLOOKUP(A21,Entrants!$B$4:$I$104,8))</f>
        <v>0.007638888888888889</v>
      </c>
      <c r="G21" s="34">
        <f t="shared" si="0"/>
        <v>0.014247685185185183</v>
      </c>
      <c r="H21" s="7"/>
      <c r="I21" s="5">
        <v>17</v>
      </c>
      <c r="J21" s="36" t="s">
        <v>45</v>
      </c>
      <c r="K21" s="6">
        <v>0.022511574074074073</v>
      </c>
      <c r="L21" s="6">
        <v>0.010243055555555556</v>
      </c>
      <c r="M21" s="6">
        <v>0.012268518518518517</v>
      </c>
    </row>
    <row r="22" spans="1:13" ht="15" customHeight="1">
      <c r="A22" s="5">
        <v>276</v>
      </c>
      <c r="B22" s="33" t="str">
        <f>IF(A22="","",VLOOKUP(A22,Entrants!$B$4:$D$114,3))</f>
        <v>SW</v>
      </c>
      <c r="C22" s="33">
        <v>18</v>
      </c>
      <c r="D22" s="89" t="str">
        <f>IF(A22="","",VLOOKUP(A22,Entrants!$B$4:$D$104,2))</f>
        <v>MacDonald, Vicky</v>
      </c>
      <c r="E22" s="6">
        <v>0.021886574074074072</v>
      </c>
      <c r="F22" s="34">
        <f>IF(A22="","",VLOOKUP(A22,Entrants!$B$4:$I$104,8))</f>
        <v>0.007638888888888889</v>
      </c>
      <c r="G22" s="34">
        <f t="shared" si="0"/>
        <v>0.014247685185185183</v>
      </c>
      <c r="H22" s="7"/>
      <c r="I22" s="5">
        <v>18</v>
      </c>
      <c r="J22" s="32" t="s">
        <v>217</v>
      </c>
      <c r="K22" s="34">
        <v>0.02171296296296296</v>
      </c>
      <c r="L22" s="34">
        <v>0.009375</v>
      </c>
      <c r="M22" s="34">
        <v>0.012337962962962962</v>
      </c>
    </row>
    <row r="23" spans="1:13" ht="15" customHeight="1">
      <c r="A23" s="5">
        <v>277</v>
      </c>
      <c r="B23" s="33" t="str">
        <f>IF(A23="","",VLOOKUP(A23,Entrants!$B$4:$D$114,3))</f>
        <v>OS</v>
      </c>
      <c r="C23" s="33">
        <v>19</v>
      </c>
      <c r="D23" s="89" t="str">
        <f>IF(A23="","",VLOOKUP(A23,Entrants!$B$4:$D$104,2))</f>
        <v>McGarry, David</v>
      </c>
      <c r="E23" s="6">
        <v>0.021909722222222223</v>
      </c>
      <c r="F23" s="34">
        <f>IF(A23="","",VLOOKUP(A23,Entrants!$B$4:$I$104,8))</f>
        <v>0.009722222222222222</v>
      </c>
      <c r="G23" s="34">
        <f t="shared" si="0"/>
        <v>0.0121875</v>
      </c>
      <c r="H23" s="7"/>
      <c r="I23" s="5">
        <v>19</v>
      </c>
      <c r="J23" s="32" t="s">
        <v>156</v>
      </c>
      <c r="K23" s="34">
        <v>0.0215625</v>
      </c>
      <c r="L23" s="34">
        <v>0.008854166666666666</v>
      </c>
      <c r="M23" s="34">
        <v>0.012708333333333332</v>
      </c>
    </row>
    <row r="24" spans="1:13" ht="15" customHeight="1">
      <c r="A24" s="5">
        <v>237</v>
      </c>
      <c r="B24" s="33" t="str">
        <f>IF(A24="","",VLOOKUP(A24,Entrants!$B$4:$D$114,3))</f>
        <v>CC</v>
      </c>
      <c r="C24" s="33">
        <v>20</v>
      </c>
      <c r="D24" s="89" t="str">
        <f>IF(A24="","",VLOOKUP(A24,Entrants!$B$4:$D$104,2))</f>
        <v>Falkous, David</v>
      </c>
      <c r="E24" s="6">
        <v>0.021921296296296296</v>
      </c>
      <c r="F24" s="34">
        <f>IF(A24="","",VLOOKUP(A24,Entrants!$B$4:$I$104,8))</f>
        <v>0.008854166666666666</v>
      </c>
      <c r="G24" s="34">
        <f t="shared" si="0"/>
        <v>0.01306712962962963</v>
      </c>
      <c r="H24" s="7"/>
      <c r="I24" s="5">
        <v>20</v>
      </c>
      <c r="J24" s="32" t="s">
        <v>107</v>
      </c>
      <c r="K24" s="34">
        <v>0.022581018518518518</v>
      </c>
      <c r="L24" s="34">
        <v>0.009722222222222222</v>
      </c>
      <c r="M24" s="34">
        <v>0.012858796296296295</v>
      </c>
    </row>
    <row r="25" spans="1:13" ht="15" customHeight="1">
      <c r="A25" s="5">
        <v>214</v>
      </c>
      <c r="B25" s="33" t="str">
        <f>IF(A25="","",VLOOKUP(A25,Entrants!$B$4:$D$114,3))</f>
        <v>AD</v>
      </c>
      <c r="C25" s="33">
        <v>21</v>
      </c>
      <c r="D25" s="89" t="str">
        <f>IF(A25="","",VLOOKUP(A25,Entrants!$B$4:$D$104,2))</f>
        <v>Brabazon, Anita</v>
      </c>
      <c r="E25" s="6">
        <v>0.021921296296296296</v>
      </c>
      <c r="F25" s="34">
        <f>IF(A25="","",VLOOKUP(A25,Entrants!$B$4:$I$104,8))</f>
        <v>0.008333333333333333</v>
      </c>
      <c r="G25" s="34">
        <f t="shared" si="0"/>
        <v>0.013587962962962963</v>
      </c>
      <c r="H25" s="7"/>
      <c r="I25" s="5">
        <v>21</v>
      </c>
      <c r="J25" s="36" t="s">
        <v>98</v>
      </c>
      <c r="K25" s="6">
        <v>0.02246527777777778</v>
      </c>
      <c r="L25" s="6">
        <v>0.00954861111111111</v>
      </c>
      <c r="M25" s="6">
        <v>0.012916666666666668</v>
      </c>
    </row>
    <row r="26" spans="1:13" ht="15" customHeight="1">
      <c r="A26" s="5">
        <v>221</v>
      </c>
      <c r="B26" s="33" t="str">
        <f>IF(A26="","",VLOOKUP(A26,Entrants!$B$4:$D$114,3))</f>
        <v>AA</v>
      </c>
      <c r="C26" s="33">
        <v>22</v>
      </c>
      <c r="D26" s="89" t="str">
        <f>IF(A26="","",VLOOKUP(A26,Entrants!$B$4:$D$104,2))</f>
        <v>Browning, Sue</v>
      </c>
      <c r="E26" s="6">
        <v>0.02193287037037037</v>
      </c>
      <c r="F26" s="34">
        <f>IF(A26="","",VLOOKUP(A26,Entrants!$B$4:$I$104,8))</f>
        <v>0.008854166666666666</v>
      </c>
      <c r="G26" s="34">
        <f t="shared" si="0"/>
        <v>0.013078703703703703</v>
      </c>
      <c r="H26" s="7"/>
      <c r="I26" s="5">
        <v>22</v>
      </c>
      <c r="J26" s="32" t="s">
        <v>60</v>
      </c>
      <c r="K26" s="34">
        <v>0.022118055555555557</v>
      </c>
      <c r="L26" s="34">
        <v>0.00920138888888889</v>
      </c>
      <c r="M26" s="34">
        <v>0.012916666666666668</v>
      </c>
    </row>
    <row r="27" spans="1:13" ht="15" customHeight="1">
      <c r="A27" s="5">
        <v>275</v>
      </c>
      <c r="B27" s="33" t="str">
        <f>IF(A27="","",VLOOKUP(A27,Entrants!$B$4:$D$114,3))</f>
        <v>MM</v>
      </c>
      <c r="C27" s="33">
        <v>23</v>
      </c>
      <c r="D27" s="89" t="str">
        <f>IF(A27="","",VLOOKUP(A27,Entrants!$B$4:$D$104,2))</f>
        <v>Maxwell, Glen</v>
      </c>
      <c r="E27" s="6">
        <v>0.021944444444444447</v>
      </c>
      <c r="F27" s="34">
        <f>IF(A27="","",VLOOKUP(A27,Entrants!$B$4:$I$104,8))</f>
        <v>0.0031249999999999997</v>
      </c>
      <c r="G27" s="34">
        <f t="shared" si="0"/>
        <v>0.018819444444444448</v>
      </c>
      <c r="H27" s="7"/>
      <c r="I27" s="5">
        <v>23</v>
      </c>
      <c r="J27" s="32" t="s">
        <v>106</v>
      </c>
      <c r="K27" s="34">
        <v>0.021921296296296296</v>
      </c>
      <c r="L27" s="34">
        <v>0.008854166666666666</v>
      </c>
      <c r="M27" s="34">
        <v>0.01306712962962963</v>
      </c>
    </row>
    <row r="28" spans="1:13" ht="15" customHeight="1">
      <c r="A28" s="5">
        <v>213</v>
      </c>
      <c r="B28" s="33" t="str">
        <f>IF(A28="","",VLOOKUP(A28,Entrants!$B$4:$D$114,3))</f>
        <v>C25K</v>
      </c>
      <c r="C28" s="33">
        <v>24</v>
      </c>
      <c r="D28" s="89" t="str">
        <f>IF(A28="","",VLOOKUP(A28,Entrants!$B$4:$D$104,2))</f>
        <v>Boldon, Rose</v>
      </c>
      <c r="E28" s="6">
        <v>0.021944444444444447</v>
      </c>
      <c r="F28" s="34">
        <f>IF(A28="","",VLOOKUP(A28,Entrants!$B$4:$I$104,8))</f>
        <v>0.0067708333333333336</v>
      </c>
      <c r="G28" s="34">
        <f t="shared" si="0"/>
        <v>0.015173611111111113</v>
      </c>
      <c r="H28" s="7"/>
      <c r="I28" s="5">
        <v>24</v>
      </c>
      <c r="J28" s="32" t="s">
        <v>48</v>
      </c>
      <c r="K28" s="34">
        <v>0.02193287037037037</v>
      </c>
      <c r="L28" s="34">
        <v>0.008854166666666666</v>
      </c>
      <c r="M28" s="34">
        <v>0.013078703703703703</v>
      </c>
    </row>
    <row r="29" spans="1:13" ht="15" customHeight="1">
      <c r="A29" s="5">
        <v>272</v>
      </c>
      <c r="B29" s="33" t="str">
        <f>IF(A29="","",VLOOKUP(A29,Entrants!$B$4:$D$114,3))</f>
        <v>TT</v>
      </c>
      <c r="C29" s="33">
        <v>25</v>
      </c>
      <c r="D29" s="89" t="str">
        <f>IF(A29="","",VLOOKUP(A29,Entrants!$B$4:$D$104,2))</f>
        <v>Marshall, Lisa</v>
      </c>
      <c r="E29" s="6">
        <v>0.021967592592592594</v>
      </c>
      <c r="F29" s="34">
        <f>IF(A29="","",VLOOKUP(A29,Entrants!$B$4:$I$104,8))</f>
        <v>0.006076388888888889</v>
      </c>
      <c r="G29" s="34">
        <f t="shared" si="0"/>
        <v>0.015891203703703706</v>
      </c>
      <c r="H29" s="7"/>
      <c r="I29" s="5">
        <v>25</v>
      </c>
      <c r="J29" s="36" t="s">
        <v>110</v>
      </c>
      <c r="K29" s="6">
        <v>0.022395833333333334</v>
      </c>
      <c r="L29" s="6">
        <v>0.00920138888888889</v>
      </c>
      <c r="M29" s="6">
        <v>0.013194444444444444</v>
      </c>
    </row>
    <row r="30" spans="1:13" ht="15" customHeight="1">
      <c r="A30" s="5">
        <v>230</v>
      </c>
      <c r="B30" s="33" t="str">
        <f>IF(A30="","",VLOOKUP(A30,Entrants!$B$4:$D$114,3))</f>
        <v>HT</v>
      </c>
      <c r="C30" s="33">
        <v>26</v>
      </c>
      <c r="D30" s="89" t="str">
        <f>IF(A30="","",VLOOKUP(A30,Entrants!$B$4:$D$104,2))</f>
        <v>Dickinson, Ralph</v>
      </c>
      <c r="E30" s="6">
        <v>0.02199074074074074</v>
      </c>
      <c r="F30" s="34">
        <f>IF(A30="","",VLOOKUP(A30,Entrants!$B$4:$I$104,8))</f>
        <v>0.0078125</v>
      </c>
      <c r="G30" s="34">
        <f t="shared" si="0"/>
        <v>0.014178240740740741</v>
      </c>
      <c r="H30" s="7"/>
      <c r="I30" s="5">
        <v>26</v>
      </c>
      <c r="J30" s="32" t="s">
        <v>34</v>
      </c>
      <c r="K30" s="34">
        <v>0.021875000000000002</v>
      </c>
      <c r="L30" s="34">
        <v>0.008680555555555556</v>
      </c>
      <c r="M30" s="34">
        <v>0.013194444444444446</v>
      </c>
    </row>
    <row r="31" spans="1:13" ht="15" customHeight="1">
      <c r="A31" s="5">
        <v>254</v>
      </c>
      <c r="B31" s="33" t="str">
        <f>IF(A31="","",VLOOKUP(A31,Entrants!$B$4:$D$114,3))</f>
        <v>TT</v>
      </c>
      <c r="C31" s="33">
        <v>27</v>
      </c>
      <c r="D31" s="89" t="str">
        <f>IF(A31="","",VLOOKUP(A31,Entrants!$B$4:$D$104,2))</f>
        <v>Gilfillan, Michael</v>
      </c>
      <c r="E31" s="6">
        <v>0.02200231481481482</v>
      </c>
      <c r="F31" s="34">
        <f>IF(A31="","",VLOOKUP(A31,Entrants!$B$4:$I$104,8))</f>
        <v>0.0020833333333333333</v>
      </c>
      <c r="G31" s="34">
        <f t="shared" si="0"/>
        <v>0.019918981481481485</v>
      </c>
      <c r="H31" s="7"/>
      <c r="I31" s="5">
        <v>27</v>
      </c>
      <c r="J31" s="32" t="s">
        <v>233</v>
      </c>
      <c r="K31" s="34">
        <v>0.022951388888888886</v>
      </c>
      <c r="L31" s="34">
        <v>0.009722222222222222</v>
      </c>
      <c r="M31" s="34">
        <v>0.013229166666666663</v>
      </c>
    </row>
    <row r="32" spans="1:13" ht="15" customHeight="1">
      <c r="A32" s="5">
        <v>287</v>
      </c>
      <c r="B32" s="33" t="str">
        <f>IF(A32="","",VLOOKUP(A32,Entrants!$B$4:$D$114,3))</f>
        <v>BB</v>
      </c>
      <c r="C32" s="33">
        <v>28</v>
      </c>
      <c r="D32" s="89" t="str">
        <f>IF(A32="","",VLOOKUP(A32,Entrants!$B$4:$D$104,2))</f>
        <v>Ridley, Paul</v>
      </c>
      <c r="E32" s="6">
        <v>0.022037037037037036</v>
      </c>
      <c r="F32" s="34">
        <f>IF(A32="","",VLOOKUP(A32,Entrants!$B$4:$I$104,8))</f>
        <v>0.0078125</v>
      </c>
      <c r="G32" s="34">
        <f t="shared" si="0"/>
        <v>0.014224537037037036</v>
      </c>
      <c r="H32" s="7"/>
      <c r="I32" s="5">
        <v>28</v>
      </c>
      <c r="J32" s="32" t="s">
        <v>115</v>
      </c>
      <c r="K32" s="34">
        <v>0.02314814814814815</v>
      </c>
      <c r="L32" s="34">
        <v>0.009895833333333333</v>
      </c>
      <c r="M32" s="34">
        <v>0.013252314814814817</v>
      </c>
    </row>
    <row r="33" spans="1:13" ht="15" customHeight="1">
      <c r="A33" s="5">
        <v>205</v>
      </c>
      <c r="B33" s="33" t="str">
        <f>IF(A33="","",VLOOKUP(A33,Entrants!$B$4:$D$114,3))</f>
        <v>HT</v>
      </c>
      <c r="C33" s="33">
        <v>29</v>
      </c>
      <c r="D33" s="89" t="str">
        <f>IF(A33="","",VLOOKUP(A33,Entrants!$B$4:$D$104,2))</f>
        <v>Barrett, Lauren</v>
      </c>
      <c r="E33" s="6">
        <v>0.022037037037037036</v>
      </c>
      <c r="F33" s="34">
        <f>IF(A33="","",VLOOKUP(A33,Entrants!$B$4:$I$104,8))</f>
        <v>0.009895833333333333</v>
      </c>
      <c r="G33" s="34">
        <f t="shared" si="0"/>
        <v>0.012141203703703703</v>
      </c>
      <c r="H33" s="7"/>
      <c r="I33" s="5">
        <v>29</v>
      </c>
      <c r="J33" s="32" t="s">
        <v>163</v>
      </c>
      <c r="K33" s="34">
        <v>0.022314814814814815</v>
      </c>
      <c r="L33" s="34">
        <v>0.008854166666666666</v>
      </c>
      <c r="M33" s="34">
        <v>0.013460648148148149</v>
      </c>
    </row>
    <row r="34" spans="1:13" ht="15" customHeight="1">
      <c r="A34" s="5">
        <v>308</v>
      </c>
      <c r="B34" s="33" t="str">
        <f>IF(A34="","",VLOOKUP(A34,Entrants!$B$4:$D$114,3))</f>
        <v>C25K</v>
      </c>
      <c r="C34" s="33">
        <v>30</v>
      </c>
      <c r="D34" s="89" t="s">
        <v>234</v>
      </c>
      <c r="E34" s="6">
        <v>0.022060185185185183</v>
      </c>
      <c r="F34" s="34">
        <v>0.001388888888888889</v>
      </c>
      <c r="G34" s="34">
        <f t="shared" si="0"/>
        <v>0.020671296296296295</v>
      </c>
      <c r="H34" s="7"/>
      <c r="I34" s="5">
        <v>30</v>
      </c>
      <c r="J34" s="32" t="s">
        <v>162</v>
      </c>
      <c r="K34" s="34">
        <v>0.02359953703703704</v>
      </c>
      <c r="L34" s="34">
        <v>0.010069444444444445</v>
      </c>
      <c r="M34" s="34">
        <v>0.013530092592592595</v>
      </c>
    </row>
    <row r="35" spans="1:13" ht="15" customHeight="1">
      <c r="A35" s="5">
        <v>265</v>
      </c>
      <c r="B35" s="33" t="str">
        <f>IF(A35="","",VLOOKUP(A35,Entrants!$B$4:$D$114,3))</f>
        <v>BB</v>
      </c>
      <c r="C35" s="33">
        <v>31</v>
      </c>
      <c r="D35" s="89" t="str">
        <f>IF(A35="","",VLOOKUP(A35,Entrants!$B$4:$D$104,2))</f>
        <v>King, Dave</v>
      </c>
      <c r="E35" s="6">
        <v>0.022094907407407407</v>
      </c>
      <c r="F35" s="34">
        <f>IF(A35="","",VLOOKUP(A35,Entrants!$B$4:$I$104,8))</f>
        <v>0.0078125</v>
      </c>
      <c r="G35" s="34">
        <f t="shared" si="0"/>
        <v>0.014282407407407407</v>
      </c>
      <c r="H35" s="7"/>
      <c r="I35" s="5">
        <v>31</v>
      </c>
      <c r="J35" s="32" t="s">
        <v>62</v>
      </c>
      <c r="K35" s="34">
        <v>0.021921296296296296</v>
      </c>
      <c r="L35" s="34">
        <v>0.008333333333333333</v>
      </c>
      <c r="M35" s="34">
        <v>0.013587962962962963</v>
      </c>
    </row>
    <row r="36" spans="1:13" ht="15" customHeight="1">
      <c r="A36" s="5">
        <v>255</v>
      </c>
      <c r="B36" s="33" t="str">
        <f>IF(A36="","",VLOOKUP(A36,Entrants!$B$4:$D$114,3))</f>
        <v>CC</v>
      </c>
      <c r="C36" s="33">
        <v>32</v>
      </c>
      <c r="D36" s="89" t="str">
        <f>IF(A36="","",VLOOKUP(A36,Entrants!$B$4:$D$104,2))</f>
        <v>Gillie, Kathryn</v>
      </c>
      <c r="E36" s="6">
        <v>0.02210648148148148</v>
      </c>
      <c r="F36" s="34">
        <f>IF(A36="","",VLOOKUP(A36,Entrants!$B$4:$I$104,8))</f>
        <v>0.007638888888888889</v>
      </c>
      <c r="G36" s="34">
        <f t="shared" si="0"/>
        <v>0.014467592592592591</v>
      </c>
      <c r="H36" s="7"/>
      <c r="I36" s="5">
        <v>32</v>
      </c>
      <c r="J36" s="32" t="s">
        <v>165</v>
      </c>
      <c r="K36" s="34">
        <v>0.023067129629629632</v>
      </c>
      <c r="L36" s="34">
        <v>0.009375</v>
      </c>
      <c r="M36" s="34">
        <v>0.013692129629629632</v>
      </c>
    </row>
    <row r="37" spans="1:13" ht="15" customHeight="1">
      <c r="A37" s="5">
        <v>288</v>
      </c>
      <c r="B37" s="33" t="str">
        <f>IF(A37="","",VLOOKUP(A37,Entrants!$B$4:$D$114,3))</f>
        <v>CM</v>
      </c>
      <c r="C37" s="33">
        <v>33</v>
      </c>
      <c r="D37" s="89" t="str">
        <f>IF(A37="","",VLOOKUP(A37,Entrants!$B$4:$D$104,2))</f>
        <v>Scorer, Lisa</v>
      </c>
      <c r="E37" s="6">
        <v>0.022118055555555557</v>
      </c>
      <c r="F37" s="34">
        <f>IF(A37="","",VLOOKUP(A37,Entrants!$B$4:$I$104,8))</f>
        <v>0.00920138888888889</v>
      </c>
      <c r="G37" s="34">
        <f t="shared" si="0"/>
        <v>0.012916666666666668</v>
      </c>
      <c r="H37" s="7"/>
      <c r="I37" s="5">
        <v>33</v>
      </c>
      <c r="J37" s="36" t="s">
        <v>202</v>
      </c>
      <c r="K37" s="6">
        <v>0.02082175925925926</v>
      </c>
      <c r="L37" s="6">
        <v>0.007118055555555555</v>
      </c>
      <c r="M37" s="6">
        <v>0.013703703703703704</v>
      </c>
    </row>
    <row r="38" spans="1:13" ht="15" customHeight="1">
      <c r="A38" s="5">
        <v>261</v>
      </c>
      <c r="B38" s="33" t="str">
        <f>IF(A38="","",VLOOKUP(A38,Entrants!$B$4:$D$114,3))</f>
        <v>AA</v>
      </c>
      <c r="C38" s="33">
        <v>34</v>
      </c>
      <c r="D38" s="89" t="str">
        <f>IF(A38="","",VLOOKUP(A38,Entrants!$B$4:$D$104,2))</f>
        <v>Jackson, Colin</v>
      </c>
      <c r="E38" s="6">
        <v>0.022129629629629628</v>
      </c>
      <c r="F38" s="34">
        <f>IF(A38="","",VLOOKUP(A38,Entrants!$B$4:$I$104,8))</f>
        <v>0.01076388888888889</v>
      </c>
      <c r="G38" s="34">
        <f t="shared" si="0"/>
        <v>0.011365740740740737</v>
      </c>
      <c r="H38" s="7"/>
      <c r="I38" s="5">
        <v>34</v>
      </c>
      <c r="J38" s="32" t="s">
        <v>222</v>
      </c>
      <c r="K38" s="34">
        <v>0.022476851851851855</v>
      </c>
      <c r="L38" s="34">
        <v>0.008680555555555556</v>
      </c>
      <c r="M38" s="34">
        <v>0.0137962962962963</v>
      </c>
    </row>
    <row r="39" spans="1:13" ht="15" customHeight="1">
      <c r="A39" s="5">
        <v>307</v>
      </c>
      <c r="B39" s="33">
        <f>IF(A39="","",VLOOKUP(A39,Entrants!$B$4:$D$114,3))</f>
        <v>0</v>
      </c>
      <c r="C39" s="33">
        <v>35</v>
      </c>
      <c r="D39" s="89" t="s">
        <v>103</v>
      </c>
      <c r="E39" s="6">
        <v>0.022129629629629628</v>
      </c>
      <c r="F39" s="34">
        <v>0.012152777777777778</v>
      </c>
      <c r="G39" s="34">
        <f t="shared" si="0"/>
        <v>0.00997685185185185</v>
      </c>
      <c r="H39" s="7"/>
      <c r="I39" s="5">
        <v>35</v>
      </c>
      <c r="J39" s="32" t="s">
        <v>227</v>
      </c>
      <c r="K39" s="34">
        <v>0.022337962962962962</v>
      </c>
      <c r="L39" s="34">
        <v>0.008506944444444444</v>
      </c>
      <c r="M39" s="34">
        <v>0.013831018518518519</v>
      </c>
    </row>
    <row r="40" spans="1:13" ht="15" customHeight="1">
      <c r="A40" s="5">
        <v>238</v>
      </c>
      <c r="B40" s="33" t="str">
        <f>IF(A40="","",VLOOKUP(A40,Entrants!$B$4:$D$114,3))</f>
        <v>CM</v>
      </c>
      <c r="C40" s="33">
        <v>36</v>
      </c>
      <c r="D40" s="89" t="str">
        <f>IF(A40="","",VLOOKUP(A40,Entrants!$B$4:$D$104,2))</f>
        <v>Falkous, Lesley</v>
      </c>
      <c r="E40" s="6">
        <v>0.02217592592592593</v>
      </c>
      <c r="F40" s="34">
        <f>IF(A40="","",VLOOKUP(A40,Entrants!$B$4:$I$104,8))</f>
        <v>0.007638888888888889</v>
      </c>
      <c r="G40" s="34">
        <f t="shared" si="0"/>
        <v>0.01453703703703704</v>
      </c>
      <c r="H40" s="7"/>
      <c r="I40" s="5">
        <v>36</v>
      </c>
      <c r="J40" s="32" t="s">
        <v>36</v>
      </c>
      <c r="K40" s="34">
        <v>0.02199074074074074</v>
      </c>
      <c r="L40" s="34">
        <v>0.0078125</v>
      </c>
      <c r="M40" s="34">
        <v>0.014178240740740741</v>
      </c>
    </row>
    <row r="41" spans="1:13" ht="15" customHeight="1">
      <c r="A41" s="5">
        <v>212</v>
      </c>
      <c r="B41" s="33" t="str">
        <f>IF(A41="","",VLOOKUP(A41,Entrants!$B$4:$D$114,3))</f>
        <v>CC</v>
      </c>
      <c r="C41" s="33">
        <v>37</v>
      </c>
      <c r="D41" s="89" t="str">
        <f>IF(A41="","",VLOOKUP(A41,Entrants!$B$4:$D$104,2))</f>
        <v>Blenkinsopp, Nev</v>
      </c>
      <c r="E41" s="6">
        <v>0.02228009259259259</v>
      </c>
      <c r="F41" s="34">
        <f>IF(A41="","",VLOOKUP(A41,Entrants!$B$4:$I$104,8))</f>
        <v>0.007638888888888889</v>
      </c>
      <c r="G41" s="34">
        <f t="shared" si="0"/>
        <v>0.014641203703703701</v>
      </c>
      <c r="H41" s="7"/>
      <c r="I41" s="5">
        <v>37</v>
      </c>
      <c r="J41" s="32" t="s">
        <v>232</v>
      </c>
      <c r="K41" s="34">
        <v>0.022546296296296297</v>
      </c>
      <c r="L41" s="34">
        <v>0.008333333333333333</v>
      </c>
      <c r="M41" s="34">
        <v>0.014212962962962964</v>
      </c>
    </row>
    <row r="42" spans="1:13" ht="15" customHeight="1">
      <c r="A42" s="5">
        <v>219</v>
      </c>
      <c r="B42" s="33" t="str">
        <f>IF(A42="","",VLOOKUP(A42,Entrants!$B$4:$D$114,3))</f>
        <v>MM</v>
      </c>
      <c r="C42" s="33">
        <v>38</v>
      </c>
      <c r="D42" s="89" t="str">
        <f>IF(A42="","",VLOOKUP(A42,Entrants!$B$4:$D$104,2))</f>
        <v>Brown, Pete</v>
      </c>
      <c r="E42" s="6">
        <v>0.022291666666666668</v>
      </c>
      <c r="F42" s="34">
        <f>IF(A42="","",VLOOKUP(A42,Entrants!$B$4:$I$104,8))</f>
        <v>0.012152777777777778</v>
      </c>
      <c r="G42" s="34">
        <f t="shared" si="0"/>
        <v>0.01013888888888889</v>
      </c>
      <c r="H42" s="7"/>
      <c r="I42" s="5">
        <v>38</v>
      </c>
      <c r="J42" s="32" t="s">
        <v>226</v>
      </c>
      <c r="K42" s="34">
        <v>0.022037037037037036</v>
      </c>
      <c r="L42" s="34">
        <v>0.0078125</v>
      </c>
      <c r="M42" s="34">
        <v>0.014224537037037036</v>
      </c>
    </row>
    <row r="43" spans="1:13" ht="15" customHeight="1">
      <c r="A43" s="5">
        <v>247</v>
      </c>
      <c r="B43" s="33" t="str">
        <f>IF(A43="","",VLOOKUP(A43,Entrants!$B$4:$D$114,3))</f>
        <v>HT</v>
      </c>
      <c r="C43" s="33">
        <v>39</v>
      </c>
      <c r="D43" s="89" t="str">
        <f>IF(A43="","",VLOOKUP(A43,Entrants!$B$4:$D$104,2))</f>
        <v>Freeman, Lewis</v>
      </c>
      <c r="E43" s="6">
        <v>0.022303240740740738</v>
      </c>
      <c r="F43" s="34">
        <f>IF(A43="","",VLOOKUP(A43,Entrants!$B$4:$I$104,8))</f>
        <v>0.010069444444444445</v>
      </c>
      <c r="G43" s="34">
        <f t="shared" si="0"/>
        <v>0.012233796296296293</v>
      </c>
      <c r="H43" s="7"/>
      <c r="I43" s="5">
        <v>39</v>
      </c>
      <c r="J43" s="32" t="s">
        <v>54</v>
      </c>
      <c r="K43" s="34">
        <v>0.021886574074074072</v>
      </c>
      <c r="L43" s="34">
        <v>0.007638888888888889</v>
      </c>
      <c r="M43" s="34">
        <v>0.014247685185185183</v>
      </c>
    </row>
    <row r="44" spans="1:13" ht="15" customHeight="1">
      <c r="A44" s="5">
        <v>246</v>
      </c>
      <c r="B44" s="33" t="str">
        <f>IF(A44="","",VLOOKUP(A44,Entrants!$B$4:$D$114,3))</f>
        <v>OS</v>
      </c>
      <c r="C44" s="33">
        <v>40</v>
      </c>
      <c r="D44" s="89" t="str">
        <f>IF(A44="","",VLOOKUP(A44,Entrants!$B$4:$D$104,2))</f>
        <v>Freeman, Kevin</v>
      </c>
      <c r="E44" s="6">
        <v>0.022314814814814815</v>
      </c>
      <c r="F44" s="34">
        <f>IF(A44="","",VLOOKUP(A44,Entrants!$B$4:$I$104,8))</f>
        <v>0.008854166666666666</v>
      </c>
      <c r="G44" s="34">
        <f t="shared" si="0"/>
        <v>0.013460648148148149</v>
      </c>
      <c r="H44" s="7"/>
      <c r="I44" s="5">
        <v>40</v>
      </c>
      <c r="J44" s="32" t="s">
        <v>219</v>
      </c>
      <c r="K44" s="34">
        <v>0.021886574074074072</v>
      </c>
      <c r="L44" s="34">
        <v>0.007638888888888889</v>
      </c>
      <c r="M44" s="34">
        <v>0.014247685185185183</v>
      </c>
    </row>
    <row r="45" spans="1:13" ht="15" customHeight="1">
      <c r="A45" s="5">
        <v>293</v>
      </c>
      <c r="B45" s="33" t="str">
        <f>IF(A45="","",VLOOKUP(A45,Entrants!$B$4:$D$114,3))</f>
        <v>DSS</v>
      </c>
      <c r="C45" s="33">
        <v>41</v>
      </c>
      <c r="D45" s="89" t="str">
        <f>IF(A45="","",VLOOKUP(A45,Entrants!$B$4:$D$104,2))</f>
        <v>Southern, Clair</v>
      </c>
      <c r="E45" s="6">
        <v>0.022337962962962962</v>
      </c>
      <c r="F45" s="34">
        <f>IF(A45="","",VLOOKUP(A45,Entrants!$B$4:$I$104,8))</f>
        <v>0.008506944444444444</v>
      </c>
      <c r="G45" s="34">
        <f t="shared" si="0"/>
        <v>0.013831018518518519</v>
      </c>
      <c r="H45" s="7"/>
      <c r="I45" s="5">
        <v>41</v>
      </c>
      <c r="J45" s="36" t="s">
        <v>160</v>
      </c>
      <c r="K45" s="6">
        <v>0.022581018518518518</v>
      </c>
      <c r="L45" s="6">
        <v>0.008333333333333333</v>
      </c>
      <c r="M45" s="6">
        <v>0.014247685185185184</v>
      </c>
    </row>
    <row r="46" spans="1:13" ht="15" customHeight="1">
      <c r="A46" s="5">
        <v>250</v>
      </c>
      <c r="B46" s="33" t="str">
        <f>IF(A46="","",VLOOKUP(A46,Entrants!$B$4:$D$114,3))</f>
        <v>GOM</v>
      </c>
      <c r="C46" s="33">
        <v>42</v>
      </c>
      <c r="D46" s="89" t="str">
        <f>IF(A46="","",VLOOKUP(A46,Entrants!$B$4:$D$104,2))</f>
        <v>French, Jon</v>
      </c>
      <c r="E46" s="6">
        <v>0.022361111111111113</v>
      </c>
      <c r="F46" s="34">
        <f>IF(A46="","",VLOOKUP(A46,Entrants!$B$4:$I$104,8))</f>
        <v>0.012152777777777778</v>
      </c>
      <c r="G46" s="34">
        <f t="shared" si="0"/>
        <v>0.010208333333333335</v>
      </c>
      <c r="H46" s="7"/>
      <c r="I46" s="5">
        <v>42</v>
      </c>
      <c r="J46" s="32" t="s">
        <v>213</v>
      </c>
      <c r="K46" s="34">
        <v>0.022094907407407407</v>
      </c>
      <c r="L46" s="34">
        <v>0.0078125</v>
      </c>
      <c r="M46" s="34">
        <v>0.014282407407407407</v>
      </c>
    </row>
    <row r="47" spans="1:13" ht="15" customHeight="1">
      <c r="A47" s="5">
        <v>252</v>
      </c>
      <c r="B47" s="33">
        <f>IF(A47="","",VLOOKUP(A47,Entrants!$B$4:$D$114,3))</f>
        <v>0</v>
      </c>
      <c r="C47" s="33">
        <v>43</v>
      </c>
      <c r="D47" s="89" t="str">
        <f>IF(A47="","",VLOOKUP(A47,Entrants!$B$4:$D$104,2))</f>
        <v>Gaughan, Martin</v>
      </c>
      <c r="E47" s="6">
        <v>0.02238425925925926</v>
      </c>
      <c r="F47" s="34">
        <f>IF(A47="","",VLOOKUP(A47,Entrants!$B$4:$I$104,8))</f>
        <v>0.010937500000000001</v>
      </c>
      <c r="G47" s="34">
        <f t="shared" si="0"/>
        <v>0.011446759259259259</v>
      </c>
      <c r="H47" s="7"/>
      <c r="I47" s="5">
        <v>43</v>
      </c>
      <c r="J47" s="36" t="s">
        <v>52</v>
      </c>
      <c r="K47" s="6">
        <v>0.022835648148148147</v>
      </c>
      <c r="L47" s="6">
        <v>0.008506944444444444</v>
      </c>
      <c r="M47" s="6">
        <v>0.014328703703703703</v>
      </c>
    </row>
    <row r="48" spans="1:13" ht="15" customHeight="1">
      <c r="A48" s="5">
        <v>204</v>
      </c>
      <c r="B48" s="33" t="str">
        <f>IF(A48="","",VLOOKUP(A48,Entrants!$B$4:$D$114,3))</f>
        <v>AD</v>
      </c>
      <c r="C48" s="33">
        <v>44</v>
      </c>
      <c r="D48" s="89" t="str">
        <f>IF(A48="","",VLOOKUP(A48,Entrants!$B$4:$D$104,2))</f>
        <v>Barrass, Heather</v>
      </c>
      <c r="E48" s="6">
        <v>0.022395833333333334</v>
      </c>
      <c r="F48" s="34">
        <f>IF(A48="","",VLOOKUP(A48,Entrants!$B$4:$I$104,8))</f>
        <v>0.00920138888888889</v>
      </c>
      <c r="G48" s="34">
        <f t="shared" si="0"/>
        <v>0.013194444444444444</v>
      </c>
      <c r="H48" s="7"/>
      <c r="I48" s="5">
        <v>44</v>
      </c>
      <c r="J48" s="32" t="s">
        <v>185</v>
      </c>
      <c r="K48" s="34">
        <v>0.022847222222222224</v>
      </c>
      <c r="L48" s="34">
        <v>0.008506944444444444</v>
      </c>
      <c r="M48" s="34">
        <v>0.01434027777777778</v>
      </c>
    </row>
    <row r="49" spans="1:13" ht="15" customHeight="1">
      <c r="A49" s="5">
        <v>315</v>
      </c>
      <c r="B49" s="5" t="s">
        <v>186</v>
      </c>
      <c r="C49" s="33">
        <v>45</v>
      </c>
      <c r="D49" s="89" t="s">
        <v>238</v>
      </c>
      <c r="E49" s="6">
        <v>0.022407407407407407</v>
      </c>
      <c r="F49" s="34">
        <v>0.0078125</v>
      </c>
      <c r="G49" s="34">
        <f t="shared" si="0"/>
        <v>0.014594907407407407</v>
      </c>
      <c r="H49" s="7"/>
      <c r="I49" s="5">
        <v>45</v>
      </c>
      <c r="J49" s="32" t="s">
        <v>138</v>
      </c>
      <c r="K49" s="34">
        <v>0.02210648148148148</v>
      </c>
      <c r="L49" s="34">
        <v>0.007638888888888889</v>
      </c>
      <c r="M49" s="34">
        <v>0.014467592592592591</v>
      </c>
    </row>
    <row r="50" spans="1:13" ht="15" customHeight="1">
      <c r="A50" s="5">
        <v>229</v>
      </c>
      <c r="B50" s="33" t="str">
        <f>IF(A50="","",VLOOKUP(A50,Entrants!$B$4:$D$114,3))</f>
        <v>C25K</v>
      </c>
      <c r="C50" s="33">
        <v>46</v>
      </c>
      <c r="D50" s="89" t="str">
        <f>IF(A50="","",VLOOKUP(A50,Entrants!$B$4:$D$104,2))</f>
        <v>Danielson, Rachel</v>
      </c>
      <c r="E50" s="6">
        <v>0.022407407407407407</v>
      </c>
      <c r="F50" s="34">
        <f>IF(A50="","",VLOOKUP(A50,Entrants!$B$4:$I$104,8))</f>
        <v>0.004166666666666667</v>
      </c>
      <c r="G50" s="34">
        <f t="shared" si="0"/>
        <v>0.01824074074074074</v>
      </c>
      <c r="H50" s="7"/>
      <c r="I50" s="5">
        <v>46</v>
      </c>
      <c r="J50" s="32" t="s">
        <v>57</v>
      </c>
      <c r="K50" s="34">
        <v>0.02217592592592593</v>
      </c>
      <c r="L50" s="34">
        <v>0.007638888888888889</v>
      </c>
      <c r="M50" s="34">
        <v>0.01453703703703704</v>
      </c>
    </row>
    <row r="51" spans="1:13" ht="15" customHeight="1">
      <c r="A51" s="5">
        <v>269</v>
      </c>
      <c r="B51" s="33" t="str">
        <f>IF(A51="","",VLOOKUP(A51,Entrants!$B$4:$D$114,3))</f>
        <v>TBC</v>
      </c>
      <c r="C51" s="33">
        <v>47</v>
      </c>
      <c r="D51" s="89" t="str">
        <f>IF(A51="","",VLOOKUP(A51,Entrants!$B$4:$D$104,2))</f>
        <v>Madden, Henry</v>
      </c>
      <c r="E51" s="6">
        <v>0.022430555555555554</v>
      </c>
      <c r="F51" s="34">
        <f>IF(A51="","",VLOOKUP(A51,Entrants!$B$4:$I$104,8))</f>
        <v>0.011458333333333334</v>
      </c>
      <c r="G51" s="34">
        <f t="shared" si="0"/>
        <v>0.01097222222222222</v>
      </c>
      <c r="H51" s="7"/>
      <c r="I51" s="5">
        <v>47</v>
      </c>
      <c r="J51" s="7" t="s">
        <v>231</v>
      </c>
      <c r="K51" s="6">
        <v>0.022743055555555555</v>
      </c>
      <c r="L51" s="6">
        <v>0.008159722222222223</v>
      </c>
      <c r="M51" s="6">
        <v>0.014583333333333332</v>
      </c>
    </row>
    <row r="52" spans="1:13" ht="15" customHeight="1">
      <c r="A52" s="5">
        <v>202</v>
      </c>
      <c r="B52" s="33" t="str">
        <f>IF(A52="","",VLOOKUP(A52,Entrants!$B$4:$D$114,3))</f>
        <v>AD</v>
      </c>
      <c r="C52" s="33">
        <v>48</v>
      </c>
      <c r="D52" s="89" t="str">
        <f>IF(A52="","",VLOOKUP(A52,Entrants!$B$4:$D$104,2))</f>
        <v>Ashby, Michael</v>
      </c>
      <c r="E52" s="6">
        <v>0.02246527777777778</v>
      </c>
      <c r="F52" s="34">
        <f>IF(A52="","",VLOOKUP(A52,Entrants!$B$4:$I$104,8))</f>
        <v>0.00954861111111111</v>
      </c>
      <c r="G52" s="34">
        <f t="shared" si="0"/>
        <v>0.012916666666666668</v>
      </c>
      <c r="I52" s="5">
        <v>48</v>
      </c>
      <c r="J52" s="32" t="s">
        <v>238</v>
      </c>
      <c r="K52" s="34">
        <v>0.022407407407407407</v>
      </c>
      <c r="L52" s="34">
        <v>0.0078125</v>
      </c>
      <c r="M52" s="34">
        <v>0.014594907407407407</v>
      </c>
    </row>
    <row r="53" spans="1:13" ht="15" customHeight="1">
      <c r="A53" s="5">
        <v>280</v>
      </c>
      <c r="B53" s="33" t="str">
        <f>IF(A53="","",VLOOKUP(A53,Entrants!$B$4:$D$114,3))</f>
        <v>TBC</v>
      </c>
      <c r="C53" s="33">
        <v>49</v>
      </c>
      <c r="D53" s="89" t="str">
        <f>IF(A53="","",VLOOKUP(A53,Entrants!$B$4:$D$104,2))</f>
        <v>McPhail, Anabelle</v>
      </c>
      <c r="E53" s="6">
        <v>0.022476851851851855</v>
      </c>
      <c r="F53" s="34">
        <f>IF(A53="","",VLOOKUP(A53,Entrants!$B$4:$I$104,8))</f>
        <v>0.008680555555555556</v>
      </c>
      <c r="G53" s="34">
        <f t="shared" si="0"/>
        <v>0.0137962962962963</v>
      </c>
      <c r="I53" s="5">
        <v>49</v>
      </c>
      <c r="J53" s="32" t="s">
        <v>174</v>
      </c>
      <c r="K53" s="34">
        <v>0.02228009259259259</v>
      </c>
      <c r="L53" s="34">
        <v>0.007638888888888889</v>
      </c>
      <c r="M53" s="34">
        <v>0.014641203703703701</v>
      </c>
    </row>
    <row r="54" spans="1:13" ht="15" customHeight="1">
      <c r="A54" s="5">
        <v>253</v>
      </c>
      <c r="B54" s="33" t="str">
        <f>IF(A54="","",VLOOKUP(A54,Entrants!$B$4:$D$114,3))</f>
        <v>RR</v>
      </c>
      <c r="C54" s="33">
        <v>50</v>
      </c>
      <c r="D54" s="89" t="str">
        <f>IF(A54="","",VLOOKUP(A54,Entrants!$B$4:$D$104,2))</f>
        <v>Gillespie, Steve</v>
      </c>
      <c r="E54" s="6">
        <v>0.022476851851851855</v>
      </c>
      <c r="F54" s="34">
        <f>IF(A54="","",VLOOKUP(A54,Entrants!$B$4:$I$104,8))</f>
        <v>0.010416666666666666</v>
      </c>
      <c r="G54" s="34">
        <f t="shared" si="0"/>
        <v>0.01206018518518519</v>
      </c>
      <c r="I54" s="5">
        <v>50</v>
      </c>
      <c r="J54" s="36" t="s">
        <v>203</v>
      </c>
      <c r="K54" s="6">
        <v>0.022824074074074076</v>
      </c>
      <c r="L54" s="6">
        <v>0.007986111111111112</v>
      </c>
      <c r="M54" s="6">
        <v>0.014837962962962964</v>
      </c>
    </row>
    <row r="55" spans="1:13" ht="15" customHeight="1">
      <c r="A55" s="5">
        <v>292</v>
      </c>
      <c r="B55" s="33" t="str">
        <f>IF(A55="","",VLOOKUP(A55,Entrants!$B$4:$D$114,3))</f>
        <v>RR</v>
      </c>
      <c r="C55" s="33">
        <v>51</v>
      </c>
      <c r="D55" s="89" t="str">
        <f>IF(A55="","",VLOOKUP(A55,Entrants!$B$4:$D$104,2))</f>
        <v>Shillinglaw, Richard</v>
      </c>
      <c r="E55" s="6">
        <v>0.022511574074074073</v>
      </c>
      <c r="F55" s="34">
        <f>IF(A55="","",VLOOKUP(A55,Entrants!$B$4:$I$104,8))</f>
        <v>0.010243055555555556</v>
      </c>
      <c r="G55" s="34">
        <f t="shared" si="0"/>
        <v>0.012268518518518517</v>
      </c>
      <c r="I55" s="5">
        <v>51</v>
      </c>
      <c r="J55" s="32" t="s">
        <v>59</v>
      </c>
      <c r="K55" s="34">
        <v>0.021875000000000002</v>
      </c>
      <c r="L55" s="34">
        <v>0.0067708333333333336</v>
      </c>
      <c r="M55" s="34">
        <v>0.015104166666666669</v>
      </c>
    </row>
    <row r="56" spans="1:13" ht="15" customHeight="1">
      <c r="A56" s="5">
        <v>206</v>
      </c>
      <c r="B56" s="33" t="str">
        <f>IF(A56="","",VLOOKUP(A56,Entrants!$B$4:$D$114,3))</f>
        <v>DSS</v>
      </c>
      <c r="C56" s="33">
        <v>52</v>
      </c>
      <c r="D56" s="89" t="str">
        <f>IF(A56="","",VLOOKUP(A56,Entrants!$B$4:$D$104,2))</f>
        <v>Bate, Lynne</v>
      </c>
      <c r="E56" s="6">
        <v>0.022523148148148143</v>
      </c>
      <c r="F56" s="34">
        <f>IF(A56="","",VLOOKUP(A56,Entrants!$B$4:$I$104,8))</f>
        <v>0.007291666666666666</v>
      </c>
      <c r="G56" s="34">
        <f t="shared" si="0"/>
        <v>0.015231481481481478</v>
      </c>
      <c r="I56" s="5">
        <v>52</v>
      </c>
      <c r="J56" s="32" t="s">
        <v>134</v>
      </c>
      <c r="K56" s="34">
        <v>0.021377314814814818</v>
      </c>
      <c r="L56" s="34">
        <v>0.0062499999999999995</v>
      </c>
      <c r="M56" s="34">
        <v>0.015127314814814819</v>
      </c>
    </row>
    <row r="57" spans="1:13" ht="15" customHeight="1">
      <c r="A57" s="5">
        <v>300</v>
      </c>
      <c r="B57" s="33" t="str">
        <f>IF(A57="","",VLOOKUP(A57,Entrants!$B$4:$D$114,3))</f>
        <v>MM</v>
      </c>
      <c r="C57" s="33">
        <v>53</v>
      </c>
      <c r="D57" s="89" t="str">
        <f>IF(A57="","",VLOOKUP(A57,Entrants!$B$4:$D$104,2))</f>
        <v>Turnbull, Gemma</v>
      </c>
      <c r="E57" s="6">
        <v>0.022546296296296297</v>
      </c>
      <c r="F57" s="34">
        <f>IF(A57="","",VLOOKUP(A57,Entrants!$B$4:$I$104,8))</f>
        <v>0.008333333333333333</v>
      </c>
      <c r="G57" s="34">
        <f t="shared" si="0"/>
        <v>0.014212962962962964</v>
      </c>
      <c r="I57" s="5">
        <v>53</v>
      </c>
      <c r="J57" s="32" t="s">
        <v>175</v>
      </c>
      <c r="K57" s="34">
        <v>0.021944444444444447</v>
      </c>
      <c r="L57" s="34">
        <v>0.0067708333333333336</v>
      </c>
      <c r="M57" s="34">
        <v>0.015173611111111113</v>
      </c>
    </row>
    <row r="58" spans="1:13" ht="15" customHeight="1">
      <c r="A58" s="5">
        <v>296</v>
      </c>
      <c r="B58" s="33" t="str">
        <f>IF(A58="","",VLOOKUP(A58,Entrants!$B$4:$D$114,3))</f>
        <v>GAL</v>
      </c>
      <c r="C58" s="33">
        <v>54</v>
      </c>
      <c r="D58" s="89" t="str">
        <f>IF(A58="","",VLOOKUP(A58,Entrants!$B$4:$D$104,2))</f>
        <v>Stobbart, Joanne</v>
      </c>
      <c r="E58" s="6">
        <v>0.02255787037037037</v>
      </c>
      <c r="F58" s="34">
        <f>IF(A58="","",VLOOKUP(A58,Entrants!$B$4:$I$104,8))</f>
        <v>0.005555555555555556</v>
      </c>
      <c r="G58" s="34">
        <f t="shared" si="0"/>
        <v>0.017002314814814814</v>
      </c>
      <c r="I58" s="5">
        <v>54</v>
      </c>
      <c r="J58" s="36" t="s">
        <v>425</v>
      </c>
      <c r="K58" s="6">
        <v>0.022523148148148143</v>
      </c>
      <c r="L58" s="6">
        <v>0.007291666666666666</v>
      </c>
      <c r="M58" s="6">
        <v>0.015231481481481478</v>
      </c>
    </row>
    <row r="59" spans="1:13" ht="15" customHeight="1">
      <c r="A59" s="5">
        <v>264</v>
      </c>
      <c r="B59" s="33" t="str">
        <f>IF(A59="","",VLOOKUP(A59,Entrants!$B$4:$D$114,3))</f>
        <v>GOM</v>
      </c>
      <c r="C59" s="33">
        <v>55</v>
      </c>
      <c r="D59" s="89" t="str">
        <f>IF(A59="","",VLOOKUP(A59,Entrants!$B$4:$D$104,2))</f>
        <v>Kenny, Allan</v>
      </c>
      <c r="E59" s="6">
        <v>0.022581018518518518</v>
      </c>
      <c r="F59" s="34">
        <f>IF(A59="","",VLOOKUP(A59,Entrants!$B$4:$I$104,8))</f>
        <v>0.008333333333333333</v>
      </c>
      <c r="G59" s="34">
        <f t="shared" si="0"/>
        <v>0.014247685185185184</v>
      </c>
      <c r="I59" s="5">
        <v>55</v>
      </c>
      <c r="J59" s="7" t="s">
        <v>199</v>
      </c>
      <c r="K59" s="6">
        <v>0.02287037037037037</v>
      </c>
      <c r="L59" s="6">
        <v>0.007638888888888889</v>
      </c>
      <c r="M59" s="6">
        <v>0.015231481481481481</v>
      </c>
    </row>
    <row r="60" spans="1:13" ht="15">
      <c r="A60" s="5">
        <v>306</v>
      </c>
      <c r="B60" s="33" t="str">
        <f>IF(A60="","",VLOOKUP(A60,Entrants!$B$4:$D$114,3))</f>
        <v>HT</v>
      </c>
      <c r="C60" s="33">
        <v>56</v>
      </c>
      <c r="D60" s="89" t="s">
        <v>107</v>
      </c>
      <c r="E60" s="6">
        <v>0.022581018518518518</v>
      </c>
      <c r="F60" s="34">
        <v>0.009722222222222222</v>
      </c>
      <c r="G60" s="34">
        <f t="shared" si="0"/>
        <v>0.012858796296296295</v>
      </c>
      <c r="I60" s="5">
        <v>56</v>
      </c>
      <c r="J60" s="36" t="s">
        <v>193</v>
      </c>
      <c r="K60" s="6">
        <v>0.021608796296296296</v>
      </c>
      <c r="L60" s="6">
        <v>0.006076388888888889</v>
      </c>
      <c r="M60" s="6">
        <v>0.015532407407407408</v>
      </c>
    </row>
    <row r="61" spans="1:13" ht="15">
      <c r="A61" s="5">
        <v>298</v>
      </c>
      <c r="B61" s="33" t="str">
        <f>IF(A61="","",VLOOKUP(A61,Entrants!$B$4:$D$114,3))</f>
        <v>HT</v>
      </c>
      <c r="C61" s="33">
        <v>57</v>
      </c>
      <c r="D61" s="89" t="str">
        <f>IF(A61="","",VLOOKUP(A61,Entrants!$B$4:$D$104,2))</f>
        <v>Thompson, Jill</v>
      </c>
      <c r="E61" s="6">
        <v>0.02259259259259259</v>
      </c>
      <c r="F61" s="34">
        <f>IF(A61="","",VLOOKUP(A61,Entrants!$B$4:$I$104,8))</f>
        <v>0.0062499999999999995</v>
      </c>
      <c r="G61" s="34">
        <f t="shared" si="0"/>
        <v>0.016342592592592593</v>
      </c>
      <c r="I61" s="5">
        <v>57</v>
      </c>
      <c r="J61" s="32" t="s">
        <v>216</v>
      </c>
      <c r="K61" s="34">
        <v>0.021967592592592594</v>
      </c>
      <c r="L61" s="34">
        <v>0.006076388888888889</v>
      </c>
      <c r="M61" s="34">
        <v>0.015891203703703706</v>
      </c>
    </row>
    <row r="62" spans="1:13" ht="15">
      <c r="A62" s="33">
        <v>241</v>
      </c>
      <c r="B62" s="33" t="str">
        <f>IF(A62="","",VLOOKUP(A62,Entrants!$B$4:$D$114,3))</f>
        <v>RD</v>
      </c>
      <c r="C62" s="33">
        <v>58</v>
      </c>
      <c r="D62" s="89" t="str">
        <f>IF(A62="","",VLOOKUP(A62,Entrants!$B$4:$D$104,2))</f>
        <v>Fiddaman, Josh</v>
      </c>
      <c r="E62" s="34">
        <v>0.02262731481481482</v>
      </c>
      <c r="F62" s="34">
        <f>IF(A62="","",VLOOKUP(A62,Entrants!$B$4:$I$104,8))</f>
        <v>0.013020833333333334</v>
      </c>
      <c r="G62" s="34">
        <f t="shared" si="0"/>
        <v>0.009606481481481485</v>
      </c>
      <c r="I62" s="5">
        <v>58</v>
      </c>
      <c r="J62" s="36" t="s">
        <v>230</v>
      </c>
      <c r="K62" s="6">
        <v>0.02259259259259259</v>
      </c>
      <c r="L62" s="6">
        <v>0.0062499999999999995</v>
      </c>
      <c r="M62" s="6">
        <v>0.016342592592592593</v>
      </c>
    </row>
    <row r="63" spans="1:13" ht="15">
      <c r="A63" s="33">
        <v>299</v>
      </c>
      <c r="B63" s="33" t="str">
        <f>IF(A63="","",VLOOKUP(A63,Entrants!$B$4:$D$114,3))</f>
        <v>AA</v>
      </c>
      <c r="C63" s="33">
        <v>59</v>
      </c>
      <c r="D63" s="89" t="str">
        <f>IF(A63="","",VLOOKUP(A63,Entrants!$B$4:$D$104,2))</f>
        <v>Todd, Gary</v>
      </c>
      <c r="E63" s="34">
        <v>0.022743055555555555</v>
      </c>
      <c r="F63" s="34">
        <f>IF(A63="","",VLOOKUP(A63,Entrants!$B$4:$I$104,8))</f>
        <v>0.008159722222222223</v>
      </c>
      <c r="G63" s="34">
        <f t="shared" si="0"/>
        <v>0.014583333333333332</v>
      </c>
      <c r="I63" s="5">
        <v>59</v>
      </c>
      <c r="J63" s="32" t="s">
        <v>225</v>
      </c>
      <c r="K63" s="34">
        <v>0.02179398148148148</v>
      </c>
      <c r="L63" s="34">
        <v>0.005208333333333333</v>
      </c>
      <c r="M63" s="34">
        <v>0.016585648148148148</v>
      </c>
    </row>
    <row r="64" spans="1:13" ht="15">
      <c r="A64" s="33">
        <v>235</v>
      </c>
      <c r="B64" s="33">
        <f>IF(A64="","",VLOOKUP(A64,Entrants!$B$4:$D$114,3))</f>
        <v>0</v>
      </c>
      <c r="C64" s="33">
        <v>60</v>
      </c>
      <c r="D64" s="89" t="str">
        <f>IF(A64="","",VLOOKUP(A64,Entrants!$B$4:$D$104,2))</f>
        <v>Dunn, Tony</v>
      </c>
      <c r="E64" s="34">
        <v>0.02280092592592593</v>
      </c>
      <c r="F64" s="34">
        <f>IF(A64="","",VLOOKUP(A64,Entrants!$B$4:$I$104,8))</f>
        <v>0.01076388888888889</v>
      </c>
      <c r="G64" s="34">
        <f t="shared" si="0"/>
        <v>0.012037037037037039</v>
      </c>
      <c r="I64" s="5">
        <v>60</v>
      </c>
      <c r="J64" s="36" t="s">
        <v>90</v>
      </c>
      <c r="K64" s="6">
        <v>0.02255787037037037</v>
      </c>
      <c r="L64" s="6">
        <v>0.005555555555555556</v>
      </c>
      <c r="M64" s="6">
        <v>0.017002314814814814</v>
      </c>
    </row>
    <row r="65" spans="1:13" ht="15">
      <c r="A65" s="33">
        <v>249</v>
      </c>
      <c r="B65" s="33" t="str">
        <f>IF(A65="","",VLOOKUP(A65,Entrants!$B$4:$D$114,3))</f>
        <v>DSS</v>
      </c>
      <c r="C65" s="33">
        <v>61</v>
      </c>
      <c r="D65" s="89" t="str">
        <f>IF(A65="","",VLOOKUP(A65,Entrants!$B$4:$D$104,2))</f>
        <v>French, Alison</v>
      </c>
      <c r="E65" s="34">
        <v>0.022824074074074076</v>
      </c>
      <c r="F65" s="34">
        <f>IF(A65="","",VLOOKUP(A65,Entrants!$B$4:$I$104,8))</f>
        <v>0.007986111111111112</v>
      </c>
      <c r="G65" s="34">
        <f t="shared" si="0"/>
        <v>0.014837962962962964</v>
      </c>
      <c r="I65" s="5">
        <v>61</v>
      </c>
      <c r="J65" s="36" t="s">
        <v>181</v>
      </c>
      <c r="K65" s="6">
        <v>0.02287037037037037</v>
      </c>
      <c r="L65" s="6">
        <v>0.005729166666666667</v>
      </c>
      <c r="M65" s="6">
        <v>0.017141203703703704</v>
      </c>
    </row>
    <row r="66" spans="1:13" ht="15">
      <c r="A66" s="33">
        <v>274</v>
      </c>
      <c r="B66" s="33" t="str">
        <f>IF(A66="","",VLOOKUP(A66,Entrants!$B$4:$D$114,3))</f>
        <v>GAL</v>
      </c>
      <c r="C66" s="33">
        <v>62</v>
      </c>
      <c r="D66" s="89" t="str">
        <f>IF(A66="","",VLOOKUP(A66,Entrants!$B$4:$D$104,2))</f>
        <v>Mason, Claire</v>
      </c>
      <c r="E66" s="34">
        <v>0.022835648148148147</v>
      </c>
      <c r="F66" s="34">
        <f>IF(A66="","",VLOOKUP(A66,Entrants!$B$4:$I$104,8))</f>
        <v>0.008506944444444444</v>
      </c>
      <c r="G66" s="34">
        <f t="shared" si="0"/>
        <v>0.014328703703703703</v>
      </c>
      <c r="I66" s="5">
        <v>62</v>
      </c>
      <c r="J66" s="7" t="s">
        <v>215</v>
      </c>
      <c r="K66" s="6">
        <v>0.02289351851851852</v>
      </c>
      <c r="L66" s="6">
        <v>0.005729166666666667</v>
      </c>
      <c r="M66" s="6">
        <v>0.017164351851851854</v>
      </c>
    </row>
    <row r="67" spans="1:13" ht="15">
      <c r="A67" s="33">
        <v>227</v>
      </c>
      <c r="B67" s="33" t="str">
        <f>IF(A67="","",VLOOKUP(A67,Entrants!$B$4:$D$114,3))</f>
        <v>TT</v>
      </c>
      <c r="C67" s="33">
        <v>63</v>
      </c>
      <c r="D67" s="89" t="str">
        <f>IF(A67="","",VLOOKUP(A67,Entrants!$B$4:$D$104,2))</f>
        <v>Conner, Michelle</v>
      </c>
      <c r="E67" s="34">
        <v>0.022847222222222224</v>
      </c>
      <c r="F67" s="34">
        <f>IF(A67="","",VLOOKUP(A67,Entrants!$B$4:$I$104,8))</f>
        <v>0.008506944444444444</v>
      </c>
      <c r="G67" s="34">
        <f t="shared" si="0"/>
        <v>0.01434027777777778</v>
      </c>
      <c r="I67" s="5">
        <v>63</v>
      </c>
      <c r="J67" s="32" t="s">
        <v>167</v>
      </c>
      <c r="K67" s="34">
        <v>0.02355324074074074</v>
      </c>
      <c r="L67" s="34">
        <v>0.006076388888888889</v>
      </c>
      <c r="M67" s="34">
        <v>0.01747685185185185</v>
      </c>
    </row>
    <row r="68" spans="1:13" ht="15">
      <c r="A68" s="33">
        <v>244</v>
      </c>
      <c r="B68" s="33" t="str">
        <f>IF(A68="","",VLOOKUP(A68,Entrants!$B$4:$D$114,3))</f>
        <v>OS</v>
      </c>
      <c r="C68" s="33">
        <v>64</v>
      </c>
      <c r="D68" s="89" t="str">
        <f>IF(A68="","",VLOOKUP(A68,Entrants!$B$4:$D$104,2))</f>
        <v>Forster, Ron</v>
      </c>
      <c r="E68" s="34">
        <v>0.02287037037037037</v>
      </c>
      <c r="F68" s="34">
        <f>IF(A68="","",VLOOKUP(A68,Entrants!$B$4:$I$104,8))</f>
        <v>0.007638888888888889</v>
      </c>
      <c r="G68" s="34">
        <f t="shared" si="0"/>
        <v>0.015231481481481481</v>
      </c>
      <c r="I68" s="5">
        <v>64</v>
      </c>
      <c r="J68" s="36" t="s">
        <v>88</v>
      </c>
      <c r="K68" s="6">
        <v>0.02146990740740741</v>
      </c>
      <c r="L68" s="6">
        <v>0.003645833333333333</v>
      </c>
      <c r="M68" s="6">
        <v>0.017824074074074076</v>
      </c>
    </row>
    <row r="69" spans="1:13" ht="15">
      <c r="A69" s="33">
        <v>224</v>
      </c>
      <c r="B69" s="33" t="str">
        <f>IF(A69="","",VLOOKUP(A69,Entrants!$B$4:$D$114,3))</f>
        <v>CS5K</v>
      </c>
      <c r="C69" s="33">
        <v>65</v>
      </c>
      <c r="D69" s="89" t="str">
        <f>IF(A69="","",VLOOKUP(A69,Entrants!$B$4:$D$104,2))</f>
        <v>Catchpole, John</v>
      </c>
      <c r="E69" s="34">
        <v>0.02287037037037037</v>
      </c>
      <c r="F69" s="34">
        <f>IF(A69="","",VLOOKUP(A69,Entrants!$B$4:$I$104,8))</f>
        <v>0.005729166666666667</v>
      </c>
      <c r="G69" s="34">
        <f aca="true" t="shared" si="1" ref="G69:G75">IF(D69="","",E69-F69)</f>
        <v>0.017141203703703704</v>
      </c>
      <c r="I69" s="5">
        <v>65</v>
      </c>
      <c r="J69" s="32" t="s">
        <v>187</v>
      </c>
      <c r="K69" s="34">
        <v>0.022407407407407407</v>
      </c>
      <c r="L69" s="34">
        <v>0.004166666666666667</v>
      </c>
      <c r="M69" s="34">
        <v>0.01824074074074074</v>
      </c>
    </row>
    <row r="70" spans="1:13" ht="15">
      <c r="A70" s="33">
        <v>271</v>
      </c>
      <c r="B70" s="33" t="str">
        <f>IF(A70="","",VLOOKUP(A70,Entrants!$B$4:$D$114,3))</f>
        <v>C25K</v>
      </c>
      <c r="C70" s="33">
        <v>66</v>
      </c>
      <c r="D70" s="89" t="str">
        <f>IF(A70="","",VLOOKUP(A70,Entrants!$B$4:$D$104,2))</f>
        <v>Marsh, Christine</v>
      </c>
      <c r="E70" s="34">
        <v>0.02289351851851852</v>
      </c>
      <c r="F70" s="34">
        <f>IF(A70="","",VLOOKUP(A70,Entrants!$B$4:$I$104,8))</f>
        <v>0.005729166666666667</v>
      </c>
      <c r="G70" s="34">
        <f t="shared" si="1"/>
        <v>0.017164351851851854</v>
      </c>
      <c r="I70" s="5">
        <v>66</v>
      </c>
      <c r="J70" s="32" t="s">
        <v>171</v>
      </c>
      <c r="K70" s="34">
        <v>0.021678240740740738</v>
      </c>
      <c r="L70" s="34">
        <v>0.0031249999999999997</v>
      </c>
      <c r="M70" s="34">
        <v>0.018553240740740738</v>
      </c>
    </row>
    <row r="71" spans="1:13" ht="15">
      <c r="A71" s="33">
        <v>301</v>
      </c>
      <c r="B71" s="33" t="str">
        <f>IF(A71="","",VLOOKUP(A71,Entrants!$B$4:$D$114,3))</f>
        <v>OS</v>
      </c>
      <c r="C71" s="33">
        <v>67</v>
      </c>
      <c r="D71" s="89" t="str">
        <f>IF(A71="","",VLOOKUP(A71,Entrants!$B$4:$D$104,2))</f>
        <v>Turnbull, Paul</v>
      </c>
      <c r="E71" s="34">
        <v>0.022951388888888886</v>
      </c>
      <c r="F71" s="34">
        <f>IF(A71="","",VLOOKUP(A71,Entrants!$B$4:$I$104,8))</f>
        <v>0.009722222222222222</v>
      </c>
      <c r="G71" s="34">
        <f t="shared" si="1"/>
        <v>0.013229166666666663</v>
      </c>
      <c r="I71" s="5">
        <v>67</v>
      </c>
      <c r="J71" s="32" t="s">
        <v>218</v>
      </c>
      <c r="K71" s="34">
        <v>0.021944444444444447</v>
      </c>
      <c r="L71" s="34">
        <v>0.0031249999999999997</v>
      </c>
      <c r="M71" s="34">
        <v>0.018819444444444448</v>
      </c>
    </row>
    <row r="72" spans="1:13" ht="15">
      <c r="A72" s="33">
        <v>200</v>
      </c>
      <c r="B72" s="33" t="str">
        <f>IF(A72="","",VLOOKUP(A72,Entrants!$B$4:$D$114,3))</f>
        <v>FC</v>
      </c>
      <c r="C72" s="33">
        <v>68</v>
      </c>
      <c r="D72" s="89" t="str">
        <f>IF(A72="","",VLOOKUP(A72,Entrants!$B$4:$D$104,2))</f>
        <v>Anderson, Lee</v>
      </c>
      <c r="E72" s="34">
        <v>0.023067129629629632</v>
      </c>
      <c r="F72" s="34">
        <f>IF(A72="","",VLOOKUP(A72,Entrants!$B$4:$I$104,8))</f>
        <v>0.009375</v>
      </c>
      <c r="G72" s="34">
        <f t="shared" si="1"/>
        <v>0.013692129629629632</v>
      </c>
      <c r="I72" s="5">
        <v>68</v>
      </c>
      <c r="J72" s="36" t="s">
        <v>205</v>
      </c>
      <c r="K72" s="6">
        <v>0.02200231481481482</v>
      </c>
      <c r="L72" s="6">
        <v>0.0020833333333333333</v>
      </c>
      <c r="M72" s="6">
        <v>0.019918981481481485</v>
      </c>
    </row>
    <row r="73" spans="1:13" ht="15">
      <c r="A73" s="33">
        <v>223</v>
      </c>
      <c r="B73" s="33">
        <f>IF(A73="","",VLOOKUP(A73,Entrants!$B$4:$D$114,3))</f>
        <v>0</v>
      </c>
      <c r="C73" s="33">
        <v>69</v>
      </c>
      <c r="D73" s="89" t="str">
        <f>IF(A73="","",VLOOKUP(A73,Entrants!$B$4:$D$104,2))</f>
        <v>Carmody, Ray</v>
      </c>
      <c r="E73" s="34">
        <v>0.02314814814814815</v>
      </c>
      <c r="F73" s="34">
        <f>IF(A73="","",VLOOKUP(A73,Entrants!$B$4:$I$104,8))</f>
        <v>0.009895833333333333</v>
      </c>
      <c r="G73" s="34">
        <f t="shared" si="1"/>
        <v>0.013252314814814817</v>
      </c>
      <c r="I73" s="5">
        <v>69</v>
      </c>
      <c r="J73" s="36" t="s">
        <v>176</v>
      </c>
      <c r="K73" s="6">
        <v>0.021597222222222223</v>
      </c>
      <c r="L73" s="6">
        <v>0.0010416666666666667</v>
      </c>
      <c r="M73" s="6">
        <v>0.020555555555555556</v>
      </c>
    </row>
    <row r="74" spans="1:13" ht="15">
      <c r="A74" s="33">
        <v>201</v>
      </c>
      <c r="B74" s="33" t="str">
        <f>IF(A74="","",VLOOKUP(A74,Entrants!$B$4:$D$114,3))</f>
        <v>AA</v>
      </c>
      <c r="C74" s="33">
        <v>70</v>
      </c>
      <c r="D74" s="89" t="str">
        <f>IF(A74="","",VLOOKUP(A74,Entrants!$B$4:$D$104,2))</f>
        <v>Appleby, Suzanne</v>
      </c>
      <c r="E74" s="34">
        <v>0.02355324074074074</v>
      </c>
      <c r="F74" s="34">
        <f>IF(A74="","",VLOOKUP(A74,Entrants!$B$4:$I$104,8))</f>
        <v>0.006076388888888889</v>
      </c>
      <c r="G74" s="34">
        <f t="shared" si="1"/>
        <v>0.01747685185185185</v>
      </c>
      <c r="I74" s="5">
        <v>70</v>
      </c>
      <c r="J74" s="7" t="s">
        <v>234</v>
      </c>
      <c r="K74" s="6">
        <v>0.022060185185185183</v>
      </c>
      <c r="L74" s="6">
        <v>0.001388888888888889</v>
      </c>
      <c r="M74" s="6">
        <v>0.020671296296296295</v>
      </c>
    </row>
    <row r="75" spans="1:13" ht="15">
      <c r="A75" s="33">
        <v>262</v>
      </c>
      <c r="B75" s="33" t="str">
        <f>IF(A75="","",VLOOKUP(A75,Entrants!$B$4:$D$114,3))</f>
        <v>BB</v>
      </c>
      <c r="C75" s="33">
        <v>71</v>
      </c>
      <c r="D75" s="89" t="str">
        <f>IF(A75="","",VLOOKUP(A75,Entrants!$B$4:$D$104,2))</f>
        <v>Johnson, Brian</v>
      </c>
      <c r="E75" s="34">
        <v>0.02359953703703704</v>
      </c>
      <c r="F75" s="34">
        <f>IF(A75="","",VLOOKUP(A75,Entrants!$B$4:$I$104,8))</f>
        <v>0.010069444444444445</v>
      </c>
      <c r="G75" s="34">
        <f t="shared" si="1"/>
        <v>0.013530092592592595</v>
      </c>
      <c r="I75" s="5">
        <v>71</v>
      </c>
      <c r="J75" s="32" t="s">
        <v>224</v>
      </c>
      <c r="K75" s="34">
        <v>0.02152777777777778</v>
      </c>
      <c r="L75" s="34">
        <v>0.0006944444444444445</v>
      </c>
      <c r="M75" s="34">
        <v>0.020833333333333336</v>
      </c>
    </row>
    <row r="76" spans="1:13" ht="15">
      <c r="A76" s="33"/>
      <c r="B76" s="33">
        <f>IF(A76="","",VLOOKUP(A76,Entrants!$B$4:$D$104,3))</f>
      </c>
      <c r="C76" s="33"/>
      <c r="D76" s="89">
        <f>IF(A76="","",VLOOKUP(A76,Entrants!$B$4:$D$104,2))</f>
      </c>
      <c r="E76" s="35"/>
      <c r="F76" s="35"/>
      <c r="G76" s="34">
        <f>IF(D76="","",E76-F76)</f>
      </c>
      <c r="I76" s="5"/>
      <c r="J76" s="36" t="s">
        <v>14</v>
      </c>
      <c r="K76" s="6"/>
      <c r="L76" s="6"/>
      <c r="M76" s="6" t="s">
        <v>14</v>
      </c>
    </row>
    <row r="77" spans="1:13" ht="15">
      <c r="A77" s="33"/>
      <c r="B77" s="33">
        <f>IF(A77="","",VLOOKUP(A77,Entrants!$B$4:$D$104,3))</f>
      </c>
      <c r="C77" s="33"/>
      <c r="D77" s="89">
        <f>IF(A77="","",VLOOKUP(A77,Entrants!$B$4:$D$104,2))</f>
      </c>
      <c r="E77" s="35"/>
      <c r="F77" s="35"/>
      <c r="G77" s="34">
        <f>IF(D77="","",E77-F77)</f>
      </c>
      <c r="I77" s="5"/>
      <c r="J77" s="36" t="s">
        <v>14</v>
      </c>
      <c r="K77" s="6"/>
      <c r="L77" s="6"/>
      <c r="M77" s="6" t="s">
        <v>14</v>
      </c>
    </row>
    <row r="78" spans="1:13" ht="15">
      <c r="A78" s="33"/>
      <c r="B78" s="33">
        <f>IF(A78="","",VLOOKUP(A78,Entrants!$B$4:$D$104,3))</f>
      </c>
      <c r="C78" s="33"/>
      <c r="D78" s="89">
        <f>IF(A78="","",VLOOKUP(A78,Entrants!$B$4:$D$104,2))</f>
      </c>
      <c r="E78" s="35"/>
      <c r="F78" s="35"/>
      <c r="G78" s="34">
        <f>IF(D78="","",E78-F78)</f>
      </c>
      <c r="I78" s="5"/>
      <c r="J78" s="7" t="s">
        <v>14</v>
      </c>
      <c r="K78" s="6"/>
      <c r="L78" s="6"/>
      <c r="M78" s="6" t="s">
        <v>14</v>
      </c>
    </row>
    <row r="79" spans="1:13" ht="15">
      <c r="A79" s="33"/>
      <c r="B79" s="33">
        <f>IF(A79="","",VLOOKUP(A79,Entrants!$B$4:$D$104,3))</f>
      </c>
      <c r="C79" s="33"/>
      <c r="D79" s="89">
        <f>IF(A79="","",VLOOKUP(A79,Entrants!$B$4:$D$104,2))</f>
      </c>
      <c r="E79" s="35"/>
      <c r="F79" s="35"/>
      <c r="G79" s="34">
        <f>IF(D79="","",E79-F79)</f>
      </c>
      <c r="I79" s="5"/>
      <c r="J79" s="32" t="s">
        <v>14</v>
      </c>
      <c r="K79" s="34"/>
      <c r="L79" s="34"/>
      <c r="M79" s="34" t="s">
        <v>14</v>
      </c>
    </row>
    <row r="80" spans="2:10" ht="15">
      <c r="B80" s="33">
        <f>IF(A80="","",VLOOKUP(A80,Entrants!$B$4:$D$104,3))</f>
      </c>
      <c r="C80" s="33"/>
      <c r="D80" s="89">
        <f>IF(A80="","",VLOOKUP(A80,Entrants!$B$4:$D$104,2))</f>
      </c>
      <c r="I80" s="5"/>
    </row>
    <row r="81" spans="2:10" ht="15">
      <c r="B81" s="33">
        <f>IF(A81="","",VLOOKUP(A81,Entrants!$B$4:$D$104,3))</f>
      </c>
      <c r="C81" s="33"/>
      <c r="D81" s="89">
        <f>IF(A81="","",VLOOKUP(A81,Entrants!$B$4:$D$104,2))</f>
      </c>
      <c r="I81" s="5"/>
    </row>
    <row r="82" spans="2:10" ht="15">
      <c r="B82" s="33">
        <f>IF(A82="","",VLOOKUP(A82,Entrants!$B$4:$D$104,3))</f>
      </c>
      <c r="C82" s="33"/>
      <c r="D82" s="89">
        <f>IF(A82="","",VLOOKUP(A82,Entrants!$B$4:$D$104,2))</f>
      </c>
      <c r="I82" s="5"/>
    </row>
    <row r="83" spans="2:10" ht="15">
      <c r="B83" s="33">
        <f>IF(A83="","",VLOOKUP(A83,Entrants!$B$4:$D$104,3))</f>
      </c>
      <c r="C83" s="33"/>
      <c r="D83" s="89">
        <f>IF(A83="","",VLOOKUP(A83,Entrants!$B$4:$D$104,2))</f>
      </c>
      <c r="I83" s="5"/>
    </row>
    <row r="84" spans="2:10" ht="15">
      <c r="B84" s="33">
        <f>IF(A84="","",VLOOKUP(A84,Entrants!$B$4:$D$104,3))</f>
      </c>
      <c r="C84" s="33"/>
      <c r="D84" s="89">
        <f>IF(A84="","",VLOOKUP(A84,Entrants!$B$4:$D$104,2))</f>
      </c>
      <c r="I84" s="5"/>
    </row>
    <row r="85" spans="2:10" ht="15">
      <c r="B85" s="33">
        <f>IF(A85="","",VLOOKUP(A85,Entrants!$B$4:$D$104,3))</f>
      </c>
      <c r="C85" s="33"/>
      <c r="D85" s="89">
        <f>IF(A85="","",VLOOKUP(A85,Entrants!$B$4:$D$104,2))</f>
      </c>
      <c r="I85" s="5"/>
    </row>
    <row r="86" spans="2:10" ht="15">
      <c r="B86" s="33">
        <f>IF(A86="","",VLOOKUP(A86,Entrants!$B$4:$D$104,3))</f>
      </c>
      <c r="C86" s="33"/>
      <c r="D86" s="89">
        <f>IF(A86="","",VLOOKUP(A86,Entrants!$B$4:$D$104,2))</f>
      </c>
      <c r="I86" s="5"/>
    </row>
    <row r="87" spans="2:10" ht="15">
      <c r="B87" s="33">
        <f>IF(A87="","",VLOOKUP(A87,Entrants!$B$4:$D$104,3))</f>
      </c>
      <c r="C87" s="33"/>
      <c r="D87" s="89">
        <f>IF(A87="","",VLOOKUP(A87,Entrants!$B$4:$D$104,2))</f>
      </c>
      <c r="I87" s="5"/>
    </row>
    <row r="88" spans="2:10" ht="15">
      <c r="B88" s="33">
        <f>IF(A88="","",VLOOKUP(A88,Entrants!$B$4:$D$104,3))</f>
      </c>
      <c r="C88" s="33"/>
      <c r="D88" s="89">
        <f>IF(A88="","",VLOOKUP(A88,Entrants!$B$4:$D$104,2))</f>
      </c>
      <c r="I88" s="5"/>
    </row>
    <row r="89" spans="2:10" ht="15">
      <c r="B89" s="33">
        <f>IF(A89="","",VLOOKUP(A89,Entrants!$B$4:$D$104,3))</f>
      </c>
      <c r="C89" s="33"/>
      <c r="D89" s="89">
        <f>IF(A89="","",VLOOKUP(A89,Entrants!$B$4:$D$104,2))</f>
      </c>
      <c r="I89" s="5"/>
    </row>
    <row r="90" spans="2:10" ht="15">
      <c r="B90" s="33">
        <f>IF(A90="","",VLOOKUP(A90,Entrants!$B$4:$D$104,3))</f>
      </c>
      <c r="C90" s="33"/>
      <c r="D90" s="89">
        <f>IF(A90="","",VLOOKUP(A90,Entrants!$B$4:$D$104,2))</f>
      </c>
      <c r="I90" s="5"/>
    </row>
    <row r="91" spans="2:10" ht="15">
      <c r="B91" s="33">
        <f>IF(A91="","",VLOOKUP(A91,Entrants!$B$4:$D$104,3))</f>
      </c>
      <c r="C91" s="33"/>
      <c r="D91" s="89">
        <f>IF(A91="","",VLOOKUP(A91,Entrants!$B$4:$D$104,2))</f>
      </c>
      <c r="I91" s="5"/>
    </row>
    <row r="92" spans="2:10" ht="15">
      <c r="B92" s="33">
        <f>IF(A92="","",VLOOKUP(A92,Entrants!$B$4:$D$104,3))</f>
      </c>
      <c r="C92" s="33"/>
      <c r="D92" s="89">
        <f>IF(A92="","",VLOOKUP(A92,Entrants!$B$4:$D$104,2))</f>
      </c>
      <c r="I92" s="5"/>
    </row>
    <row r="93" spans="2:10" ht="15">
      <c r="B93" s="33">
        <f>IF(A93="","",VLOOKUP(A93,Entrants!$B$4:$D$104,3))</f>
      </c>
      <c r="C93" s="33"/>
      <c r="D93" s="89">
        <f>IF(A93="","",VLOOKUP(A93,Entrants!$B$4:$D$104,2))</f>
      </c>
      <c r="I93" s="5"/>
    </row>
    <row r="94" spans="2:10" ht="15">
      <c r="B94" s="33">
        <f>IF(A94="","",VLOOKUP(A94,Entrants!$B$4:$D$104,3))</f>
      </c>
      <c r="C94" s="33"/>
      <c r="D94" s="89">
        <f>IF(A94="","",VLOOKUP(A94,Entrants!$B$4:$D$104,2))</f>
      </c>
      <c r="I94" s="5"/>
    </row>
    <row r="95" spans="2:10" ht="15">
      <c r="B95" s="33">
        <f>IF(A95="","",VLOOKUP(A95,Entrants!$B$4:$D$104,3))</f>
      </c>
      <c r="C95" s="33">
        <v>91</v>
      </c>
      <c r="D95" s="89">
        <f>IF(A95="","",VLOOKUP(A95,Entrants!$B$4:$D$104,2))</f>
      </c>
      <c r="I95" s="5"/>
    </row>
  </sheetData>
  <sheetProtection selectLockedCells="1"/>
  <mergeCells count="1">
    <mergeCell ref="J2:L2"/>
  </mergeCells>
  <printOptions/>
  <pageMargins left="0.7480314960629921" right="0.7480314960629921" top="0.5118110236220472" bottom="0.5905511811023623" header="0.5118110236220472" footer="0.5118110236220472"/>
  <pageSetup fitToHeight="1" fitToWidth="1" horizontalDpi="4800" verticalDpi="4800" orientation="landscape" paperSize="9" scale="36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84"/>
  <sheetViews>
    <sheetView zoomScale="75" zoomScaleNormal="75" zoomScalePageLayoutView="0" workbookViewId="0" topLeftCell="A2">
      <selection activeCell="F79" sqref="F79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132</v>
      </c>
      <c r="B1" s="4"/>
      <c r="C1" s="15"/>
      <c r="D1" s="15"/>
      <c r="E1" s="15"/>
      <c r="F1" s="15"/>
      <c r="G1" s="15"/>
      <c r="H1" s="15"/>
      <c r="K1" s="3"/>
    </row>
    <row r="2" spans="1:12" ht="20.25" customHeight="1">
      <c r="A2" s="4"/>
      <c r="B2" s="4"/>
      <c r="C2" s="15"/>
      <c r="D2" s="15"/>
      <c r="E2" s="15"/>
      <c r="F2" s="15"/>
      <c r="G2" s="15"/>
      <c r="H2" s="15"/>
      <c r="J2" s="178" t="s">
        <v>29</v>
      </c>
      <c r="K2" s="178"/>
      <c r="L2" s="178"/>
    </row>
    <row r="3" spans="1:13" ht="15" customHeight="1">
      <c r="A3" s="37" t="s">
        <v>7</v>
      </c>
      <c r="B3" s="37" t="s">
        <v>26</v>
      </c>
      <c r="C3" s="38"/>
      <c r="D3" s="39"/>
      <c r="E3" s="38"/>
      <c r="F3" s="38"/>
      <c r="G3" s="38"/>
      <c r="H3" s="38"/>
      <c r="I3" s="38"/>
      <c r="J3" s="38"/>
      <c r="K3" s="38"/>
      <c r="L3" s="38"/>
      <c r="M3" s="38"/>
    </row>
    <row r="4" spans="1:13" ht="15" customHeight="1">
      <c r="A4" s="37" t="s">
        <v>8</v>
      </c>
      <c r="B4" s="37" t="s">
        <v>27</v>
      </c>
      <c r="C4" s="37" t="s">
        <v>9</v>
      </c>
      <c r="D4" s="40" t="s">
        <v>10</v>
      </c>
      <c r="E4" s="37" t="s">
        <v>11</v>
      </c>
      <c r="F4" s="37" t="s">
        <v>12</v>
      </c>
      <c r="G4" s="37" t="s">
        <v>13</v>
      </c>
      <c r="H4" s="38"/>
      <c r="I4" s="37" t="s">
        <v>9</v>
      </c>
      <c r="J4" s="40" t="s">
        <v>10</v>
      </c>
      <c r="K4" s="37" t="s">
        <v>11</v>
      </c>
      <c r="L4" s="37" t="s">
        <v>12</v>
      </c>
      <c r="M4" s="37" t="s">
        <v>13</v>
      </c>
    </row>
    <row r="5" spans="1:13" ht="15" customHeight="1">
      <c r="A5" s="33">
        <v>297</v>
      </c>
      <c r="B5" s="33">
        <f>IF(A5="","",VLOOKUP(A5,Entrants!$B$4:$D$104,3))</f>
        <v>0</v>
      </c>
      <c r="C5" s="33">
        <v>1</v>
      </c>
      <c r="D5" s="89" t="str">
        <f>IF(A5="","",VLOOKUP(A5,Entrants!$B$4:$D$104,2))</f>
        <v>Storey, Katherine</v>
      </c>
      <c r="E5" s="34">
        <v>0.020300925925925927</v>
      </c>
      <c r="F5" s="34">
        <f>IF(A5="","",VLOOKUP(A5,Entrants!$B$4:$M$104,9))</f>
        <v>0.0062499999999999995</v>
      </c>
      <c r="G5" s="34">
        <f aca="true" t="shared" si="0" ref="G5:G66">IF(D5="","",E5-F5)</f>
        <v>0.014050925925925929</v>
      </c>
      <c r="H5" s="7"/>
      <c r="I5" s="5">
        <v>1</v>
      </c>
      <c r="J5" s="36" t="s">
        <v>63</v>
      </c>
      <c r="K5" s="6">
        <v>0.02298611111111111</v>
      </c>
      <c r="L5" s="6">
        <v>0.012847222222222223</v>
      </c>
      <c r="M5" s="6">
        <v>0.010138888888888887</v>
      </c>
    </row>
    <row r="6" spans="1:13" ht="15" customHeight="1">
      <c r="A6" s="33">
        <v>231</v>
      </c>
      <c r="B6" s="33" t="str">
        <f>IF(A6="","",VLOOKUP(A6,Entrants!$B$4:$D$104,3))</f>
        <v>GOM</v>
      </c>
      <c r="C6" s="33">
        <v>2</v>
      </c>
      <c r="D6" s="89" t="str">
        <f>IF(A6="","",VLOOKUP(A6,Entrants!$B$4:$D$104,2))</f>
        <v>Diment, Matthew</v>
      </c>
      <c r="E6" s="34">
        <v>0.020868055555555556</v>
      </c>
      <c r="F6" s="34">
        <f>IF(A6="","",VLOOKUP(A6,Entrants!$B$4:$M$104,9))</f>
        <v>0.010416666666666666</v>
      </c>
      <c r="G6" s="34">
        <f t="shared" si="0"/>
        <v>0.01045138888888889</v>
      </c>
      <c r="H6" s="7"/>
      <c r="I6" s="5">
        <v>2</v>
      </c>
      <c r="J6" s="32" t="s">
        <v>189</v>
      </c>
      <c r="K6" s="34">
        <v>0.020868055555555556</v>
      </c>
      <c r="L6" s="34">
        <v>0.010416666666666666</v>
      </c>
      <c r="M6" s="34">
        <v>0.01045138888888889</v>
      </c>
    </row>
    <row r="7" spans="1:13" ht="15" customHeight="1">
      <c r="A7" s="33">
        <v>305</v>
      </c>
      <c r="B7" s="5" t="s">
        <v>145</v>
      </c>
      <c r="C7" s="33">
        <v>3</v>
      </c>
      <c r="D7" s="89" t="s">
        <v>88</v>
      </c>
      <c r="E7" s="34">
        <v>0.020995370370370373</v>
      </c>
      <c r="F7" s="34">
        <v>0.004513888888888889</v>
      </c>
      <c r="G7" s="34">
        <f t="shared" si="0"/>
        <v>0.016481481481481482</v>
      </c>
      <c r="H7" s="7"/>
      <c r="I7" s="5">
        <v>3</v>
      </c>
      <c r="J7" s="36" t="s">
        <v>164</v>
      </c>
      <c r="K7" s="6">
        <v>0.02241898148148148</v>
      </c>
      <c r="L7" s="6">
        <v>0.011805555555555555</v>
      </c>
      <c r="M7" s="6">
        <v>0.010613425925925925</v>
      </c>
    </row>
    <row r="8" spans="1:13" ht="15" customHeight="1">
      <c r="A8" s="33">
        <v>284</v>
      </c>
      <c r="B8" s="33" t="str">
        <f>IF(A8="","",VLOOKUP(A8,Entrants!$B$4:$D$104,3))</f>
        <v>TT</v>
      </c>
      <c r="C8" s="33">
        <v>4</v>
      </c>
      <c r="D8" s="89" t="str">
        <f>IF(A8="","",VLOOKUP(A8,Entrants!$B$4:$D$104,2))</f>
        <v>Nicholson, Tracy</v>
      </c>
      <c r="E8" s="34">
        <v>0.021006944444444443</v>
      </c>
      <c r="F8" s="34">
        <f>IF(A8="","",VLOOKUP(A8,Entrants!$B$4:$M$104,9))</f>
        <v>0.001388888888888889</v>
      </c>
      <c r="G8" s="34">
        <f t="shared" si="0"/>
        <v>0.019618055555555555</v>
      </c>
      <c r="H8" s="7"/>
      <c r="I8" s="5">
        <v>4</v>
      </c>
      <c r="J8" s="36" t="s">
        <v>125</v>
      </c>
      <c r="K8" s="6">
        <v>0.02224537037037037</v>
      </c>
      <c r="L8" s="6">
        <v>0.011631944444444445</v>
      </c>
      <c r="M8" s="6">
        <v>0.010613425925925925</v>
      </c>
    </row>
    <row r="9" spans="1:13" ht="15" customHeight="1">
      <c r="A9" s="33">
        <v>262</v>
      </c>
      <c r="B9" s="33" t="str">
        <f>IF(A9="","",VLOOKUP(A9,Entrants!$B$4:$D$104,3))</f>
        <v>BB</v>
      </c>
      <c r="C9" s="33">
        <v>5</v>
      </c>
      <c r="D9" s="89" t="str">
        <f>IF(A9="","",VLOOKUP(A9,Entrants!$B$4:$D$104,2))</f>
        <v>Johnson, Brian</v>
      </c>
      <c r="E9" s="34">
        <v>0.021458333333333333</v>
      </c>
      <c r="F9" s="34">
        <f>IF(A9="","",VLOOKUP(A9,Entrants!$B$4:$M$104,9))</f>
        <v>0.009375</v>
      </c>
      <c r="G9" s="34">
        <f t="shared" si="0"/>
        <v>0.012083333333333333</v>
      </c>
      <c r="H9" s="7"/>
      <c r="I9" s="5">
        <v>5</v>
      </c>
      <c r="J9" s="32" t="s">
        <v>214</v>
      </c>
      <c r="K9" s="34">
        <v>0.022222222222222223</v>
      </c>
      <c r="L9" s="34">
        <v>0.011458333333333334</v>
      </c>
      <c r="M9" s="34">
        <v>0.010763888888888889</v>
      </c>
    </row>
    <row r="10" spans="1:13" ht="15" customHeight="1">
      <c r="A10" s="33">
        <v>320</v>
      </c>
      <c r="B10" s="33">
        <v>0</v>
      </c>
      <c r="C10" s="33">
        <v>6</v>
      </c>
      <c r="D10" s="89" t="s">
        <v>431</v>
      </c>
      <c r="E10" s="34">
        <v>0.02153935185185185</v>
      </c>
      <c r="F10" s="34">
        <v>0.005555555555555556</v>
      </c>
      <c r="G10" s="34">
        <f t="shared" si="0"/>
        <v>0.015983796296296295</v>
      </c>
      <c r="H10" s="7"/>
      <c r="I10" s="5">
        <v>6</v>
      </c>
      <c r="J10" s="32" t="s">
        <v>39</v>
      </c>
      <c r="K10" s="34">
        <v>0.02226851851851852</v>
      </c>
      <c r="L10" s="34">
        <v>0.011458333333333334</v>
      </c>
      <c r="M10" s="34">
        <v>0.010810185185185187</v>
      </c>
    </row>
    <row r="11" spans="1:13" ht="15" customHeight="1">
      <c r="A11" s="33">
        <v>217</v>
      </c>
      <c r="B11" s="5" t="s">
        <v>140</v>
      </c>
      <c r="C11" s="33">
        <v>7</v>
      </c>
      <c r="D11" s="89" t="s">
        <v>100</v>
      </c>
      <c r="E11" s="34">
        <v>0.021585648148148145</v>
      </c>
      <c r="F11" s="34">
        <f>IF(A11="","",VLOOKUP(A11,Entrants!$B$4:$M$104,9))</f>
        <v>0.007118055555555555</v>
      </c>
      <c r="G11" s="34">
        <f t="shared" si="0"/>
        <v>0.014467592592592591</v>
      </c>
      <c r="H11" s="7"/>
      <c r="I11" s="5">
        <v>7</v>
      </c>
      <c r="J11" s="32" t="s">
        <v>61</v>
      </c>
      <c r="K11" s="34">
        <v>0.022847222222222224</v>
      </c>
      <c r="L11" s="34">
        <v>0.011979166666666666</v>
      </c>
      <c r="M11" s="34">
        <v>0.010868055555555558</v>
      </c>
    </row>
    <row r="12" spans="1:13" ht="15" customHeight="1">
      <c r="A12" s="33">
        <v>209</v>
      </c>
      <c r="B12" s="33" t="str">
        <f>IF(A12="","",VLOOKUP(A12,Entrants!$B$4:$D$104,3))</f>
        <v>C25K</v>
      </c>
      <c r="C12" s="33">
        <v>8</v>
      </c>
      <c r="D12" s="89" t="str">
        <f>IF(A12="","",VLOOKUP(A12,Entrants!$B$4:$D$104,2))</f>
        <v>Beech, Jill</v>
      </c>
      <c r="E12" s="34">
        <v>0.02162037037037037</v>
      </c>
      <c r="F12" s="34">
        <f>IF(A12="","",VLOOKUP(A12,Entrants!$B$4:$M$104,9))</f>
        <v>0.003645833333333333</v>
      </c>
      <c r="G12" s="34">
        <f t="shared" si="0"/>
        <v>0.017974537037037035</v>
      </c>
      <c r="H12" s="7"/>
      <c r="I12" s="5">
        <v>8</v>
      </c>
      <c r="J12" s="32" t="s">
        <v>37</v>
      </c>
      <c r="K12" s="34">
        <v>0.02162037037037037</v>
      </c>
      <c r="L12" s="34">
        <v>0.010416666666666666</v>
      </c>
      <c r="M12" s="34">
        <v>0.011203703703703704</v>
      </c>
    </row>
    <row r="13" spans="1:13" ht="15" customHeight="1">
      <c r="A13" s="33">
        <v>232</v>
      </c>
      <c r="B13" s="33" t="str">
        <f>IF(A13="","",VLOOKUP(A13,Entrants!$B$4:$D$104,3))</f>
        <v>FC</v>
      </c>
      <c r="C13" s="33">
        <v>9</v>
      </c>
      <c r="D13" s="89" t="str">
        <f>IF(A13="","",VLOOKUP(A13,Entrants!$B$4:$D$104,2))</f>
        <v>Dobby, Steve</v>
      </c>
      <c r="E13" s="34">
        <v>0.02162037037037037</v>
      </c>
      <c r="F13" s="34">
        <f>IF(A13="","",VLOOKUP(A13,Entrants!$B$4:$M$104,9))</f>
        <v>0.010416666666666666</v>
      </c>
      <c r="G13" s="34">
        <f t="shared" si="0"/>
        <v>0.011203703703703704</v>
      </c>
      <c r="H13" s="7"/>
      <c r="I13" s="5">
        <v>9</v>
      </c>
      <c r="J13" s="32" t="s">
        <v>170</v>
      </c>
      <c r="K13" s="34">
        <v>0.022395833333333334</v>
      </c>
      <c r="L13" s="34">
        <v>0.011111111111111112</v>
      </c>
      <c r="M13" s="34">
        <v>0.011284722222222222</v>
      </c>
    </row>
    <row r="14" spans="1:13" ht="15" customHeight="1">
      <c r="A14" s="33">
        <v>224</v>
      </c>
      <c r="B14" s="33" t="str">
        <f>IF(A14="","",VLOOKUP(A14,Entrants!$B$4:$D$104,3))</f>
        <v>CS5K</v>
      </c>
      <c r="C14" s="33">
        <v>10</v>
      </c>
      <c r="D14" s="89" t="str">
        <f>IF(A14="","",VLOOKUP(A14,Entrants!$B$4:$D$104,2))</f>
        <v>Catchpole, John</v>
      </c>
      <c r="E14" s="34">
        <v>0.02165509259259259</v>
      </c>
      <c r="F14" s="34">
        <f>IF(A14="","",VLOOKUP(A14,Entrants!$B$4:$M$104,9))</f>
        <v>0.005381944444444445</v>
      </c>
      <c r="G14" s="34">
        <f t="shared" si="0"/>
        <v>0.016273148148148144</v>
      </c>
      <c r="H14" s="7"/>
      <c r="I14" s="5">
        <v>10</v>
      </c>
      <c r="J14" s="36" t="s">
        <v>209</v>
      </c>
      <c r="K14" s="6">
        <v>0.02225694444444444</v>
      </c>
      <c r="L14" s="6">
        <v>0.010937500000000001</v>
      </c>
      <c r="M14" s="6">
        <v>0.01131944444444444</v>
      </c>
    </row>
    <row r="15" spans="1:13" ht="15" customHeight="1">
      <c r="A15" s="33">
        <v>296</v>
      </c>
      <c r="B15" s="33" t="str">
        <f>IF(A15="","",VLOOKUP(A15,Entrants!$B$4:$D$104,3))</f>
        <v>GAL</v>
      </c>
      <c r="C15" s="33">
        <v>11</v>
      </c>
      <c r="D15" s="89" t="str">
        <f>IF(A15="","",VLOOKUP(A15,Entrants!$B$4:$D$104,2))</f>
        <v>Stobbart, Joanne</v>
      </c>
      <c r="E15" s="34">
        <v>0.02171296296296296</v>
      </c>
      <c r="F15" s="34">
        <f>IF(A15="","",VLOOKUP(A15,Entrants!$B$4:$M$104,9))</f>
        <v>0.005381944444444445</v>
      </c>
      <c r="G15" s="34">
        <f t="shared" si="0"/>
        <v>0.016331018518518516</v>
      </c>
      <c r="H15" s="7"/>
      <c r="I15" s="5">
        <v>11</v>
      </c>
      <c r="J15" s="36" t="s">
        <v>195</v>
      </c>
      <c r="K15" s="6">
        <v>0.0221875</v>
      </c>
      <c r="L15" s="6">
        <v>0.010590277777777777</v>
      </c>
      <c r="M15" s="6">
        <v>0.011597222222222222</v>
      </c>
    </row>
    <row r="16" spans="1:13" ht="15" customHeight="1">
      <c r="A16" s="33">
        <v>295</v>
      </c>
      <c r="B16" s="33" t="str">
        <f>IF(A16="","",VLOOKUP(A16,Entrants!$B$4:$D$104,3))</f>
        <v>RD</v>
      </c>
      <c r="C16" s="33">
        <v>12</v>
      </c>
      <c r="D16" s="89" t="str">
        <f>IF(A16="","",VLOOKUP(A16,Entrants!$B$4:$D$104,2))</f>
        <v>Stamp, David</v>
      </c>
      <c r="E16" s="34">
        <v>0.02175925925925926</v>
      </c>
      <c r="F16" s="34">
        <f>IF(A16="","",VLOOKUP(A16,Entrants!$B$4:$M$104,9))</f>
        <v>0.00954861111111111</v>
      </c>
      <c r="G16" s="34">
        <f t="shared" si="0"/>
        <v>0.01221064814814815</v>
      </c>
      <c r="H16" s="7"/>
      <c r="I16" s="5">
        <v>12</v>
      </c>
      <c r="J16" s="32" t="s">
        <v>40</v>
      </c>
      <c r="K16" s="34">
        <v>0.021956018518518517</v>
      </c>
      <c r="L16" s="34">
        <v>0.010243055555555556</v>
      </c>
      <c r="M16" s="34">
        <v>0.011712962962962961</v>
      </c>
    </row>
    <row r="17" spans="1:13" ht="15" customHeight="1">
      <c r="A17" s="33">
        <v>317</v>
      </c>
      <c r="B17" s="33">
        <v>0</v>
      </c>
      <c r="C17" s="33">
        <v>13</v>
      </c>
      <c r="D17" s="89" t="s">
        <v>428</v>
      </c>
      <c r="E17" s="34">
        <v>0.02175925925925926</v>
      </c>
      <c r="F17" s="6">
        <v>0.007291666666666666</v>
      </c>
      <c r="G17" s="34">
        <f t="shared" si="0"/>
        <v>0.014467592592592594</v>
      </c>
      <c r="H17" s="7"/>
      <c r="I17" s="5">
        <v>13</v>
      </c>
      <c r="J17" s="32" t="s">
        <v>45</v>
      </c>
      <c r="K17" s="34">
        <v>0.02189814814814815</v>
      </c>
      <c r="L17" s="34">
        <v>0.010069444444444445</v>
      </c>
      <c r="M17" s="34">
        <v>0.011828703703703704</v>
      </c>
    </row>
    <row r="18" spans="1:13" ht="15" customHeight="1">
      <c r="A18" s="33">
        <v>316</v>
      </c>
      <c r="B18" s="33">
        <v>0</v>
      </c>
      <c r="C18" s="33">
        <v>14</v>
      </c>
      <c r="D18" s="89" t="s">
        <v>427</v>
      </c>
      <c r="E18" s="34">
        <v>0.02179398148148148</v>
      </c>
      <c r="F18" s="196">
        <v>0.009722222222222222</v>
      </c>
      <c r="G18" s="34">
        <f t="shared" si="0"/>
        <v>0.012071759259259258</v>
      </c>
      <c r="H18" s="7"/>
      <c r="I18" s="5">
        <v>14</v>
      </c>
      <c r="J18" s="32" t="s">
        <v>430</v>
      </c>
      <c r="K18" s="34">
        <v>0.02255787037037037</v>
      </c>
      <c r="L18" s="34">
        <v>0.010590277777777777</v>
      </c>
      <c r="M18" s="34">
        <v>0.011967592592592594</v>
      </c>
    </row>
    <row r="19" spans="1:13" ht="15" customHeight="1">
      <c r="A19" s="33">
        <v>281</v>
      </c>
      <c r="B19" s="33" t="str">
        <f>IF(A19="","",VLOOKUP(A19,Entrants!$B$4:$D$104,3))</f>
        <v>AD</v>
      </c>
      <c r="C19" s="33">
        <v>15</v>
      </c>
      <c r="D19" s="89" t="str">
        <f>IF(A19="","",VLOOKUP(A19,Entrants!$B$4:$D$104,2))</f>
        <v>Moffett, Tom</v>
      </c>
      <c r="E19" s="34">
        <v>0.021840277777777778</v>
      </c>
      <c r="F19" s="34">
        <f>IF(A19="","",VLOOKUP(A19,Entrants!$B$4:$M$104,9))</f>
        <v>0.00954861111111111</v>
      </c>
      <c r="G19" s="34">
        <f t="shared" si="0"/>
        <v>0.012291666666666668</v>
      </c>
      <c r="H19" s="7"/>
      <c r="I19" s="5">
        <v>15</v>
      </c>
      <c r="J19" s="32" t="s">
        <v>427</v>
      </c>
      <c r="K19" s="34">
        <v>0.02179398148148148</v>
      </c>
      <c r="L19" s="34">
        <v>0.009722222222222222</v>
      </c>
      <c r="M19" s="34">
        <v>0.012071759259259258</v>
      </c>
    </row>
    <row r="20" spans="1:13" ht="15" customHeight="1">
      <c r="A20" s="33">
        <v>293</v>
      </c>
      <c r="B20" s="33" t="str">
        <f>IF(A20="","",VLOOKUP(A20,Entrants!$B$4:$D$104,3))</f>
        <v>DSS</v>
      </c>
      <c r="C20" s="33">
        <v>16</v>
      </c>
      <c r="D20" s="89" t="str">
        <f>IF(A20="","",VLOOKUP(A20,Entrants!$B$4:$D$104,2))</f>
        <v>Southern, Clair</v>
      </c>
      <c r="E20" s="34">
        <v>0.021851851851851848</v>
      </c>
      <c r="F20" s="34">
        <f>IF(A20="","",VLOOKUP(A20,Entrants!$B$4:$M$104,9))</f>
        <v>0.008333333333333333</v>
      </c>
      <c r="G20" s="34">
        <f t="shared" si="0"/>
        <v>0.013518518518518515</v>
      </c>
      <c r="H20" s="7"/>
      <c r="I20" s="5">
        <v>16</v>
      </c>
      <c r="J20" s="32" t="s">
        <v>162</v>
      </c>
      <c r="K20" s="34">
        <v>0.021458333333333333</v>
      </c>
      <c r="L20" s="34">
        <v>0.009375</v>
      </c>
      <c r="M20" s="34">
        <v>0.012083333333333333</v>
      </c>
    </row>
    <row r="21" spans="1:13" ht="15" customHeight="1">
      <c r="A21" s="33">
        <v>203</v>
      </c>
      <c r="B21" s="33" t="str">
        <f>IF(A21="","",VLOOKUP(A21,Entrants!$B$4:$D$104,3))</f>
        <v>CC</v>
      </c>
      <c r="C21" s="33">
        <v>17</v>
      </c>
      <c r="D21" s="89" t="str">
        <f>IF(A21="","",VLOOKUP(A21,Entrants!$B$4:$D$104,2))</f>
        <v>Atkinson, Phil</v>
      </c>
      <c r="E21" s="34">
        <v>0.021875000000000002</v>
      </c>
      <c r="F21" s="34">
        <f>IF(A21="","",VLOOKUP(A21,Entrants!$B$4:$M$104,9))</f>
        <v>0.0078125</v>
      </c>
      <c r="G21" s="34">
        <f t="shared" si="0"/>
        <v>0.014062500000000002</v>
      </c>
      <c r="H21" s="7"/>
      <c r="I21" s="5">
        <v>17</v>
      </c>
      <c r="J21" s="36" t="s">
        <v>33</v>
      </c>
      <c r="K21" s="6">
        <v>0.023113425925925926</v>
      </c>
      <c r="L21" s="6">
        <v>0.010937500000000001</v>
      </c>
      <c r="M21" s="6">
        <v>0.012175925925925925</v>
      </c>
    </row>
    <row r="22" spans="1:13" ht="15" customHeight="1">
      <c r="A22" s="33">
        <v>286</v>
      </c>
      <c r="B22" s="33">
        <f>IF(A22="","",VLOOKUP(A22,Entrants!$B$4:$D$104,3))</f>
        <v>0</v>
      </c>
      <c r="C22" s="33">
        <v>18</v>
      </c>
      <c r="D22" s="89" t="str">
        <f>IF(A22="","",VLOOKUP(A22,Entrants!$B$4:$D$104,2))</f>
        <v>Rawlinson, Louise</v>
      </c>
      <c r="E22" s="34">
        <v>0.021886574074074072</v>
      </c>
      <c r="F22" s="34">
        <f>IF(A22="","",VLOOKUP(A22,Entrants!$B$4:$M$104,9))</f>
        <v>0.005555555555555556</v>
      </c>
      <c r="G22" s="34">
        <f t="shared" si="0"/>
        <v>0.016331018518518516</v>
      </c>
      <c r="H22" s="7"/>
      <c r="I22" s="5">
        <v>18</v>
      </c>
      <c r="J22" s="32" t="s">
        <v>156</v>
      </c>
      <c r="K22" s="34">
        <v>0.02175925925925926</v>
      </c>
      <c r="L22" s="34">
        <v>0.00954861111111111</v>
      </c>
      <c r="M22" s="34">
        <v>0.01221064814814815</v>
      </c>
    </row>
    <row r="23" spans="1:13" ht="15" customHeight="1">
      <c r="A23" s="33">
        <v>292</v>
      </c>
      <c r="B23" s="33" t="str">
        <f>IF(A23="","",VLOOKUP(A23,Entrants!$B$4:$D$104,3))</f>
        <v>RR</v>
      </c>
      <c r="C23" s="33">
        <v>19</v>
      </c>
      <c r="D23" s="89" t="str">
        <f>IF(A23="","",VLOOKUP(A23,Entrants!$B$4:$D$104,2))</f>
        <v>Shillinglaw, Richard</v>
      </c>
      <c r="E23" s="34">
        <v>0.02189814814814815</v>
      </c>
      <c r="F23" s="34">
        <f>IF(A23="","",VLOOKUP(A23,Entrants!$B$4:$M$104,9))</f>
        <v>0.010069444444444445</v>
      </c>
      <c r="G23" s="34">
        <f t="shared" si="0"/>
        <v>0.011828703703703704</v>
      </c>
      <c r="H23" s="7"/>
      <c r="I23" s="5">
        <v>19</v>
      </c>
      <c r="J23" s="32" t="s">
        <v>102</v>
      </c>
      <c r="K23" s="34">
        <v>0.022337962962962962</v>
      </c>
      <c r="L23" s="34">
        <v>0.010069444444444445</v>
      </c>
      <c r="M23" s="34">
        <v>0.012268518518518517</v>
      </c>
    </row>
    <row r="24" spans="1:16" ht="15" customHeight="1">
      <c r="A24" s="33">
        <v>215</v>
      </c>
      <c r="B24" s="33" t="str">
        <f>IF(A24="","",VLOOKUP(A24,Entrants!$B$4:$D$104,3))</f>
        <v>AD</v>
      </c>
      <c r="C24" s="33">
        <v>20</v>
      </c>
      <c r="D24" s="89" t="str">
        <f>IF(A24="","",VLOOKUP(A24,Entrants!$B$4:$D$104,2))</f>
        <v>Bradley, Dave</v>
      </c>
      <c r="E24" s="34">
        <v>0.021909722222222223</v>
      </c>
      <c r="F24" s="34">
        <f>IF(A24="","",VLOOKUP(A24,Entrants!$B$4:$M$104,9))</f>
        <v>0.009027777777777779</v>
      </c>
      <c r="G24" s="34">
        <f t="shared" si="0"/>
        <v>0.012881944444444444</v>
      </c>
      <c r="H24" s="7"/>
      <c r="I24" s="5">
        <v>20</v>
      </c>
      <c r="J24" s="32" t="s">
        <v>114</v>
      </c>
      <c r="K24" s="34">
        <v>0.02199074074074074</v>
      </c>
      <c r="L24" s="34">
        <v>0.009722222222222222</v>
      </c>
      <c r="M24" s="34">
        <v>0.012268518518518519</v>
      </c>
      <c r="O24" s="94"/>
      <c r="P24" s="93"/>
    </row>
    <row r="25" spans="1:13" ht="15" customHeight="1">
      <c r="A25" s="33">
        <v>238</v>
      </c>
      <c r="B25" s="33" t="str">
        <f>IF(A25="","",VLOOKUP(A25,Entrants!$B$4:$D$104,3))</f>
        <v>CM</v>
      </c>
      <c r="C25" s="33">
        <v>21</v>
      </c>
      <c r="D25" s="89" t="str">
        <f>IF(A25="","",VLOOKUP(A25,Entrants!$B$4:$D$104,2))</f>
        <v>Falkous, Lesley</v>
      </c>
      <c r="E25" s="34">
        <v>0.021921296296296296</v>
      </c>
      <c r="F25" s="34">
        <f>IF(A25="","",VLOOKUP(A25,Entrants!$B$4:$M$104,9))</f>
        <v>0.007638888888888889</v>
      </c>
      <c r="G25" s="34">
        <f t="shared" si="0"/>
        <v>0.014282407407407407</v>
      </c>
      <c r="H25" s="7"/>
      <c r="I25" s="5">
        <v>21</v>
      </c>
      <c r="J25" s="36" t="s">
        <v>223</v>
      </c>
      <c r="K25" s="6">
        <v>0.021840277777777778</v>
      </c>
      <c r="L25" s="6">
        <v>0.00954861111111111</v>
      </c>
      <c r="M25" s="6">
        <v>0.012291666666666668</v>
      </c>
    </row>
    <row r="26" spans="1:13" ht="15" customHeight="1">
      <c r="A26" s="33">
        <v>315</v>
      </c>
      <c r="B26" s="5" t="s">
        <v>186</v>
      </c>
      <c r="C26" s="33">
        <v>22</v>
      </c>
      <c r="D26" s="89" t="s">
        <v>238</v>
      </c>
      <c r="E26" s="34">
        <v>0.021944444444444447</v>
      </c>
      <c r="F26" s="196">
        <v>0.007638888888888889</v>
      </c>
      <c r="G26" s="34">
        <f t="shared" si="0"/>
        <v>0.014305555555555557</v>
      </c>
      <c r="H26" s="7"/>
      <c r="I26" s="5">
        <v>22</v>
      </c>
      <c r="J26" s="36" t="s">
        <v>135</v>
      </c>
      <c r="K26" s="6">
        <v>0.022094907407407407</v>
      </c>
      <c r="L26" s="6">
        <v>0.009722222222222222</v>
      </c>
      <c r="M26" s="6">
        <v>0.012372685185185184</v>
      </c>
    </row>
    <row r="27" spans="1:13" ht="15" customHeight="1">
      <c r="A27" s="33">
        <v>253</v>
      </c>
      <c r="B27" s="33" t="str">
        <f>IF(A27="","",VLOOKUP(A27,Entrants!$B$4:$D$104,3))</f>
        <v>RR</v>
      </c>
      <c r="C27" s="33">
        <v>23</v>
      </c>
      <c r="D27" s="89" t="s">
        <v>40</v>
      </c>
      <c r="E27" s="34">
        <v>0.021956018518518517</v>
      </c>
      <c r="F27" s="6">
        <f>IF(A27="","",VLOOKUP(A27,Entrants!$B$4:$M$104,9))</f>
        <v>0.010243055555555556</v>
      </c>
      <c r="G27" s="34">
        <f t="shared" si="0"/>
        <v>0.011712962962962961</v>
      </c>
      <c r="H27" s="7"/>
      <c r="I27" s="5">
        <v>23</v>
      </c>
      <c r="J27" s="7" t="s">
        <v>228</v>
      </c>
      <c r="K27" s="6">
        <v>0.022488425925925926</v>
      </c>
      <c r="L27" s="6">
        <v>0.010069444444444445</v>
      </c>
      <c r="M27" s="6">
        <v>0.01241898148148148</v>
      </c>
    </row>
    <row r="28" spans="1:13" ht="15" customHeight="1">
      <c r="A28" s="33">
        <v>306</v>
      </c>
      <c r="B28" s="5" t="s">
        <v>153</v>
      </c>
      <c r="C28" s="33">
        <v>24</v>
      </c>
      <c r="D28" s="89" t="s">
        <v>107</v>
      </c>
      <c r="E28" s="34">
        <v>0.021967592592592594</v>
      </c>
      <c r="F28" s="196">
        <v>0.00954861111111111</v>
      </c>
      <c r="G28" s="34">
        <f t="shared" si="0"/>
        <v>0.012418981481481484</v>
      </c>
      <c r="H28" s="7"/>
      <c r="I28" s="5">
        <v>24</v>
      </c>
      <c r="J28" s="36" t="s">
        <v>107</v>
      </c>
      <c r="K28" s="6">
        <v>0.021967592592592594</v>
      </c>
      <c r="L28" s="6">
        <v>0.00954861111111111</v>
      </c>
      <c r="M28" s="6">
        <v>0.012418981481481484</v>
      </c>
    </row>
    <row r="29" spans="1:13" ht="15" customHeight="1">
      <c r="A29" s="33">
        <v>291</v>
      </c>
      <c r="B29" s="33" t="str">
        <f>IF(A29="","",VLOOKUP(A29,Entrants!$B$4:$D$104,3))</f>
        <v>AA</v>
      </c>
      <c r="C29" s="33">
        <v>25</v>
      </c>
      <c r="D29" s="89" t="str">
        <f>IF(A29="","",VLOOKUP(A29,Entrants!$B$4:$D$104,2))</f>
        <v>Shaw, Billy</v>
      </c>
      <c r="E29" s="34">
        <v>0.02199074074074074</v>
      </c>
      <c r="F29" s="34">
        <f>IF(A29="","",VLOOKUP(A29,Entrants!$B$4:$M$104,9))</f>
        <v>0.009722222222222222</v>
      </c>
      <c r="G29" s="34">
        <f t="shared" si="0"/>
        <v>0.012268518518518519</v>
      </c>
      <c r="H29" s="7"/>
      <c r="I29" s="5">
        <v>25</v>
      </c>
      <c r="J29" s="32" t="s">
        <v>98</v>
      </c>
      <c r="K29" s="34">
        <v>0.022060185185185183</v>
      </c>
      <c r="L29" s="34">
        <v>0.009375</v>
      </c>
      <c r="M29" s="34">
        <v>0.012685185185185183</v>
      </c>
    </row>
    <row r="30" spans="1:13" ht="15" customHeight="1">
      <c r="A30" s="33">
        <v>275</v>
      </c>
      <c r="B30" s="33" t="str">
        <f>IF(A30="","",VLOOKUP(A30,Entrants!$B$4:$D$104,3))</f>
        <v>MM</v>
      </c>
      <c r="C30" s="33">
        <v>26</v>
      </c>
      <c r="D30" s="89" t="str">
        <f>IF(A30="","",VLOOKUP(A30,Entrants!$B$4:$D$104,2))</f>
        <v>Maxwell, Glen</v>
      </c>
      <c r="E30" s="34">
        <v>0.02201388888888889</v>
      </c>
      <c r="F30" s="34">
        <f>IF(A30="","",VLOOKUP(A30,Entrants!$B$4:$M$104,9))</f>
        <v>0.003472222222222222</v>
      </c>
      <c r="G30" s="34">
        <f t="shared" si="0"/>
        <v>0.018541666666666665</v>
      </c>
      <c r="H30" s="7"/>
      <c r="I30" s="5">
        <v>26</v>
      </c>
      <c r="J30" s="32" t="s">
        <v>127</v>
      </c>
      <c r="K30" s="34">
        <v>0.023483796296296298</v>
      </c>
      <c r="L30" s="34">
        <v>0.01076388888888889</v>
      </c>
      <c r="M30" s="34">
        <v>0.012719907407407407</v>
      </c>
    </row>
    <row r="31" spans="1:13" ht="15" customHeight="1">
      <c r="A31" s="33">
        <v>227</v>
      </c>
      <c r="B31" s="33" t="str">
        <f>IF(A31="","",VLOOKUP(A31,Entrants!$B$4:$D$104,3))</f>
        <v>TT</v>
      </c>
      <c r="C31" s="33">
        <v>27</v>
      </c>
      <c r="D31" s="89" t="str">
        <f>IF(A31="","",VLOOKUP(A31,Entrants!$B$4:$D$104,2))</f>
        <v>Conner, Michelle</v>
      </c>
      <c r="E31" s="34">
        <v>0.02201388888888889</v>
      </c>
      <c r="F31" s="34">
        <f>IF(A31="","",VLOOKUP(A31,Entrants!$B$4:$M$104,9))</f>
        <v>0.008159722222222223</v>
      </c>
      <c r="G31" s="34">
        <f t="shared" si="0"/>
        <v>0.013854166666666666</v>
      </c>
      <c r="H31" s="7"/>
      <c r="I31" s="5">
        <v>27</v>
      </c>
      <c r="J31" s="7" t="s">
        <v>56</v>
      </c>
      <c r="K31" s="6">
        <v>0.022303240740740738</v>
      </c>
      <c r="L31" s="6">
        <v>0.00954861111111111</v>
      </c>
      <c r="M31" s="6">
        <v>0.012754629629629628</v>
      </c>
    </row>
    <row r="32" spans="1:13" ht="15" customHeight="1">
      <c r="A32" s="33">
        <v>206</v>
      </c>
      <c r="B32" s="33" t="str">
        <f>IF(A32="","",VLOOKUP(A32,Entrants!$B$4:$D$104,3))</f>
        <v>DSS</v>
      </c>
      <c r="C32" s="33">
        <v>28</v>
      </c>
      <c r="D32" s="89" t="str">
        <f>IF(A32="","",VLOOKUP(A32,Entrants!$B$4:$D$104,2))</f>
        <v>Bate, Lynne</v>
      </c>
      <c r="E32" s="34">
        <v>0.022037037037037036</v>
      </c>
      <c r="F32" s="34">
        <f>IF(A32="","",VLOOKUP(A32,Entrants!$B$4:$M$104,9))</f>
        <v>0.007118055555555555</v>
      </c>
      <c r="G32" s="34">
        <f t="shared" si="0"/>
        <v>0.014918981481481481</v>
      </c>
      <c r="H32" s="7"/>
      <c r="I32" s="5">
        <v>28</v>
      </c>
      <c r="J32" s="7" t="s">
        <v>34</v>
      </c>
      <c r="K32" s="6">
        <v>0.021909722222222223</v>
      </c>
      <c r="L32" s="6">
        <v>0.009027777777777779</v>
      </c>
      <c r="M32" s="6">
        <v>0.012881944444444444</v>
      </c>
    </row>
    <row r="33" spans="1:13" ht="15" customHeight="1">
      <c r="A33" s="33">
        <v>202</v>
      </c>
      <c r="B33" s="33" t="str">
        <f>IF(A33="","",VLOOKUP(A33,Entrants!$B$4:$D$104,3))</f>
        <v>AD</v>
      </c>
      <c r="C33" s="33">
        <v>29</v>
      </c>
      <c r="D33" s="89" t="str">
        <f>IF(A33="","",VLOOKUP(A33,Entrants!$B$4:$D$104,2))</f>
        <v>Ashby, Michael</v>
      </c>
      <c r="E33" s="34">
        <v>0.022060185185185183</v>
      </c>
      <c r="F33" s="34">
        <f>IF(A33="","",VLOOKUP(A33,Entrants!$B$4:$M$104,9))</f>
        <v>0.009375</v>
      </c>
      <c r="G33" s="34">
        <f t="shared" si="0"/>
        <v>0.012685185185185183</v>
      </c>
      <c r="H33" s="7"/>
      <c r="I33" s="5">
        <v>29</v>
      </c>
      <c r="J33" s="32" t="s">
        <v>60</v>
      </c>
      <c r="K33" s="34">
        <v>0.02244212962962963</v>
      </c>
      <c r="L33" s="34">
        <v>0.009375</v>
      </c>
      <c r="M33" s="34">
        <v>0.013067129629629632</v>
      </c>
    </row>
    <row r="34" spans="1:13" ht="15" customHeight="1">
      <c r="A34" s="33">
        <v>277</v>
      </c>
      <c r="B34" s="33" t="str">
        <f>IF(A34="","",VLOOKUP(A34,Entrants!$B$4:$D$104,3))</f>
        <v>OS</v>
      </c>
      <c r="C34" s="33">
        <v>30</v>
      </c>
      <c r="D34" s="89" t="str">
        <f>IF(A34="","",VLOOKUP(A34,Entrants!$B$4:$D$104,2))</f>
        <v>McGarry, David</v>
      </c>
      <c r="E34" s="34">
        <v>0.022094907407407407</v>
      </c>
      <c r="F34" s="34">
        <f>IF(A34="","",VLOOKUP(A34,Entrants!$B$4:$M$104,9))</f>
        <v>0.009722222222222222</v>
      </c>
      <c r="G34" s="34">
        <f t="shared" si="0"/>
        <v>0.012372685185185184</v>
      </c>
      <c r="H34" s="7"/>
      <c r="I34" s="5">
        <v>30</v>
      </c>
      <c r="J34" s="32" t="s">
        <v>198</v>
      </c>
      <c r="K34" s="34">
        <v>0.022777777777777775</v>
      </c>
      <c r="L34" s="34">
        <v>0.00954861111111111</v>
      </c>
      <c r="M34" s="34">
        <v>0.013229166666666665</v>
      </c>
    </row>
    <row r="35" spans="1:13" ht="15" customHeight="1">
      <c r="A35" s="33">
        <v>249</v>
      </c>
      <c r="B35" s="33" t="str">
        <f>IF(A35="","",VLOOKUP(A35,Entrants!$B$4:$D$104,3))</f>
        <v>DSS</v>
      </c>
      <c r="C35" s="33">
        <v>31</v>
      </c>
      <c r="D35" s="89" t="str">
        <f>IF(A35="","",VLOOKUP(A35,Entrants!$B$4:$D$104,2))</f>
        <v>French, Alison</v>
      </c>
      <c r="E35" s="34">
        <v>0.022094907407407407</v>
      </c>
      <c r="F35" s="34">
        <f>IF(A35="","",VLOOKUP(A35,Entrants!$B$4:$M$104,9))</f>
        <v>0.007638888888888889</v>
      </c>
      <c r="G35" s="34">
        <f t="shared" si="0"/>
        <v>0.014456018518518517</v>
      </c>
      <c r="H35" s="7"/>
      <c r="I35" s="5">
        <v>31</v>
      </c>
      <c r="J35" s="7" t="s">
        <v>163</v>
      </c>
      <c r="K35" s="6">
        <v>0.0221875</v>
      </c>
      <c r="L35" s="6">
        <v>0.008854166666666666</v>
      </c>
      <c r="M35" s="6">
        <v>0.013333333333333332</v>
      </c>
    </row>
    <row r="36" spans="1:13" ht="15" customHeight="1">
      <c r="A36" s="33">
        <v>276</v>
      </c>
      <c r="B36" s="33" t="str">
        <f>IF(A36="","",VLOOKUP(A36,Entrants!$B$4:$D$104,3))</f>
        <v>SW</v>
      </c>
      <c r="C36" s="33">
        <v>32</v>
      </c>
      <c r="D36" s="89" t="str">
        <f>IF(A36="","",VLOOKUP(A36,Entrants!$B$4:$D$104,2))</f>
        <v>MacDonald, Vicky</v>
      </c>
      <c r="E36" s="34">
        <v>0.02210648148148148</v>
      </c>
      <c r="F36" s="34">
        <f>IF(A36="","",VLOOKUP(A36,Entrants!$B$4:$M$104,9))</f>
        <v>0.007986111111111112</v>
      </c>
      <c r="G36" s="34">
        <f t="shared" si="0"/>
        <v>0.014120370370370368</v>
      </c>
      <c r="H36" s="7"/>
      <c r="I36" s="5">
        <v>32</v>
      </c>
      <c r="J36" s="32" t="s">
        <v>106</v>
      </c>
      <c r="K36" s="34">
        <v>0.02255787037037037</v>
      </c>
      <c r="L36" s="34">
        <v>0.00920138888888889</v>
      </c>
      <c r="M36" s="34">
        <v>0.013356481481481481</v>
      </c>
    </row>
    <row r="37" spans="1:13" ht="15" customHeight="1">
      <c r="A37" s="33">
        <v>298</v>
      </c>
      <c r="B37" s="33" t="str">
        <f>IF(A37="","",VLOOKUP(A37,Entrants!$B$4:$D$104,3))</f>
        <v>HT</v>
      </c>
      <c r="C37" s="33">
        <v>33</v>
      </c>
      <c r="D37" s="89" t="str">
        <f>IF(A37="","",VLOOKUP(A37,Entrants!$B$4:$D$104,2))</f>
        <v>Thompson, Jill</v>
      </c>
      <c r="E37" s="34">
        <v>0.02210648148148148</v>
      </c>
      <c r="F37" s="34">
        <f>IF(A37="","",VLOOKUP(A37,Entrants!$B$4:$M$104,9))</f>
        <v>0.006076388888888889</v>
      </c>
      <c r="G37" s="34">
        <f t="shared" si="0"/>
        <v>0.016030092592592592</v>
      </c>
      <c r="H37" s="7"/>
      <c r="I37" s="5">
        <v>33</v>
      </c>
      <c r="J37" s="7" t="s">
        <v>58</v>
      </c>
      <c r="K37" s="6">
        <v>0.0228125</v>
      </c>
      <c r="L37" s="6">
        <v>0.009375</v>
      </c>
      <c r="M37" s="6">
        <v>0.0134375</v>
      </c>
    </row>
    <row r="38" spans="1:13" ht="15" customHeight="1">
      <c r="A38" s="33">
        <v>263</v>
      </c>
      <c r="B38" s="33" t="str">
        <f>IF(A38="","",VLOOKUP(A38,Entrants!$B$4:$D$104,3))</f>
        <v>GAL</v>
      </c>
      <c r="C38" s="33">
        <v>34</v>
      </c>
      <c r="D38" s="89" t="str">
        <f>IF(A38="","",VLOOKUP(A38,Entrants!$B$4:$D$104,2))</f>
        <v>Johnson, Ewa</v>
      </c>
      <c r="E38" s="34">
        <v>0.022129629629629628</v>
      </c>
      <c r="F38" s="34">
        <f>IF(A38="","",VLOOKUP(A38,Entrants!$B$4:$M$104,9))</f>
        <v>0.006944444444444444</v>
      </c>
      <c r="G38" s="34">
        <f t="shared" si="0"/>
        <v>0.015185185185185184</v>
      </c>
      <c r="H38" s="7"/>
      <c r="I38" s="5">
        <v>34</v>
      </c>
      <c r="J38" s="32" t="s">
        <v>110</v>
      </c>
      <c r="K38" s="34">
        <v>0.022476851851851855</v>
      </c>
      <c r="L38" s="34">
        <v>0.009027777777777779</v>
      </c>
      <c r="M38" s="34">
        <v>0.013449074074074077</v>
      </c>
    </row>
    <row r="39" spans="1:13" ht="15" customHeight="1">
      <c r="A39" s="33">
        <v>213</v>
      </c>
      <c r="B39" s="33" t="str">
        <f>IF(A39="","",VLOOKUP(A39,Entrants!$B$4:$D$104,3))</f>
        <v>C25K</v>
      </c>
      <c r="C39" s="33">
        <v>35</v>
      </c>
      <c r="D39" s="89" t="str">
        <f>IF(A39="","",VLOOKUP(A39,Entrants!$B$4:$D$104,2))</f>
        <v>Boldon, Rose</v>
      </c>
      <c r="E39" s="34">
        <v>0.022152777777777775</v>
      </c>
      <c r="F39" s="34">
        <f>IF(A39="","",VLOOKUP(A39,Entrants!$B$4:$M$104,9))</f>
        <v>0.007118055555555555</v>
      </c>
      <c r="G39" s="34">
        <f t="shared" si="0"/>
        <v>0.01503472222222222</v>
      </c>
      <c r="H39" s="7"/>
      <c r="I39" s="5">
        <v>35</v>
      </c>
      <c r="J39" s="32" t="s">
        <v>227</v>
      </c>
      <c r="K39" s="34">
        <v>0.021851851851851848</v>
      </c>
      <c r="L39" s="34">
        <v>0.008333333333333333</v>
      </c>
      <c r="M39" s="34">
        <v>0.013518518518518515</v>
      </c>
    </row>
    <row r="40" spans="1:13" ht="15" customHeight="1">
      <c r="A40" s="33">
        <v>240</v>
      </c>
      <c r="B40" s="33" t="str">
        <f>IF(A40="","",VLOOKUP(A40,Entrants!$B$4:$D$104,3))</f>
        <v>TBC</v>
      </c>
      <c r="C40" s="33">
        <v>36</v>
      </c>
      <c r="D40" s="89" t="str">
        <f>IF(A40="","",VLOOKUP(A40,Entrants!$B$4:$D$104,2))</f>
        <v>Fiddaman, Abi</v>
      </c>
      <c r="E40" s="34">
        <v>0.0221875</v>
      </c>
      <c r="F40" s="34">
        <f>IF(A40="","",VLOOKUP(A40,Entrants!$B$4:$M$104,9))</f>
        <v>0.010590277777777777</v>
      </c>
      <c r="G40" s="34">
        <f t="shared" si="0"/>
        <v>0.011597222222222222</v>
      </c>
      <c r="H40" s="7"/>
      <c r="I40" s="5">
        <v>36</v>
      </c>
      <c r="J40" s="32" t="s">
        <v>202</v>
      </c>
      <c r="K40" s="34">
        <v>0.022199074074074076</v>
      </c>
      <c r="L40" s="34">
        <v>0.008680555555555556</v>
      </c>
      <c r="M40" s="34">
        <v>0.01351851851851852</v>
      </c>
    </row>
    <row r="41" spans="1:13" ht="15" customHeight="1">
      <c r="A41" s="33">
        <v>246</v>
      </c>
      <c r="B41" s="33" t="str">
        <f>IF(A41="","",VLOOKUP(A41,Entrants!$B$4:$D$104,3))</f>
        <v>OS</v>
      </c>
      <c r="C41" s="33">
        <v>37</v>
      </c>
      <c r="D41" s="89" t="str">
        <f>IF(A41="","",VLOOKUP(A41,Entrants!$B$4:$D$104,2))</f>
        <v>Freeman, Kevin</v>
      </c>
      <c r="E41" s="34">
        <v>0.0221875</v>
      </c>
      <c r="F41" s="34">
        <f>IF(A41="","",VLOOKUP(A41,Entrants!$B$4:$M$104,9))</f>
        <v>0.008854166666666666</v>
      </c>
      <c r="G41" s="34">
        <f t="shared" si="0"/>
        <v>0.013333333333333332</v>
      </c>
      <c r="H41" s="7"/>
      <c r="I41" s="5">
        <v>37</v>
      </c>
      <c r="J41" s="36" t="s">
        <v>51</v>
      </c>
      <c r="K41" s="6">
        <v>0.02318287037037037</v>
      </c>
      <c r="L41" s="6">
        <v>0.00954861111111111</v>
      </c>
      <c r="M41" s="6">
        <v>0.013634259259259261</v>
      </c>
    </row>
    <row r="42" spans="1:13" ht="15" customHeight="1">
      <c r="A42" s="33">
        <v>248</v>
      </c>
      <c r="B42" s="33" t="str">
        <f>IF(A42="","",VLOOKUP(A42,Entrants!$B$4:$D$104,3))</f>
        <v>BB</v>
      </c>
      <c r="C42" s="33">
        <v>38</v>
      </c>
      <c r="D42" s="89" t="str">
        <f>IF(A42="","",VLOOKUP(A42,Entrants!$B$4:$D$104,2))</f>
        <v>Freeman, Lindsay</v>
      </c>
      <c r="E42" s="34">
        <v>0.022199074074074076</v>
      </c>
      <c r="F42" s="34">
        <f>IF(A42="","",VLOOKUP(A42,Entrants!$B$4:$M$104,9))</f>
        <v>0.008680555555555556</v>
      </c>
      <c r="G42" s="34">
        <f t="shared" si="0"/>
        <v>0.01351851851851852</v>
      </c>
      <c r="H42" s="7"/>
      <c r="I42" s="5">
        <v>38</v>
      </c>
      <c r="J42" s="32" t="s">
        <v>42</v>
      </c>
      <c r="K42" s="34">
        <v>0.022372685185185186</v>
      </c>
      <c r="L42" s="34">
        <v>0.008680555555555556</v>
      </c>
      <c r="M42" s="34">
        <v>0.01369212962962963</v>
      </c>
    </row>
    <row r="43" spans="1:13" ht="15" customHeight="1">
      <c r="A43" s="33">
        <v>265</v>
      </c>
      <c r="B43" s="33" t="str">
        <f>IF(A43="","",VLOOKUP(A43,Entrants!$B$4:$D$104,3))</f>
        <v>BB</v>
      </c>
      <c r="C43" s="33">
        <v>39</v>
      </c>
      <c r="D43" s="89" t="str">
        <f>IF(A43="","",VLOOKUP(A43,Entrants!$B$4:$D$104,2))</f>
        <v>King, Dave</v>
      </c>
      <c r="E43" s="34">
        <v>0.02221064814814815</v>
      </c>
      <c r="F43" s="34">
        <f>IF(A43="","",VLOOKUP(A43,Entrants!$B$4:$M$104,9))</f>
        <v>0.007986111111111112</v>
      </c>
      <c r="G43" s="34">
        <f t="shared" si="0"/>
        <v>0.014224537037037037</v>
      </c>
      <c r="H43" s="7"/>
      <c r="I43" s="5">
        <v>39</v>
      </c>
      <c r="J43" s="32" t="s">
        <v>185</v>
      </c>
      <c r="K43" s="34">
        <v>0.02201388888888889</v>
      </c>
      <c r="L43" s="34">
        <v>0.008159722222222223</v>
      </c>
      <c r="M43" s="34">
        <v>0.013854166666666666</v>
      </c>
    </row>
    <row r="44" spans="1:13" ht="15" customHeight="1">
      <c r="A44" s="33">
        <v>269</v>
      </c>
      <c r="B44" s="33" t="str">
        <f>IF(A44="","",VLOOKUP(A44,Entrants!$B$4:$D$104,3))</f>
        <v>TBC</v>
      </c>
      <c r="C44" s="33">
        <v>40</v>
      </c>
      <c r="D44" s="89" t="str">
        <f>IF(A44="","",VLOOKUP(A44,Entrants!$B$4:$D$104,2))</f>
        <v>Madden, Henry</v>
      </c>
      <c r="E44" s="34">
        <v>0.022222222222222223</v>
      </c>
      <c r="F44" s="34">
        <f>IF(A44="","",VLOOKUP(A44,Entrants!$B$4:$M$104,9))</f>
        <v>0.011458333333333334</v>
      </c>
      <c r="G44" s="34">
        <f t="shared" si="0"/>
        <v>0.010763888888888889</v>
      </c>
      <c r="H44" s="7"/>
      <c r="I44" s="5">
        <v>40</v>
      </c>
      <c r="J44" s="36" t="s">
        <v>229</v>
      </c>
      <c r="K44" s="6">
        <v>0.020300925925925927</v>
      </c>
      <c r="L44" s="6">
        <v>0.0062499999999999995</v>
      </c>
      <c r="M44" s="6">
        <v>0.014050925925925929</v>
      </c>
    </row>
    <row r="45" spans="1:13" ht="15" customHeight="1">
      <c r="A45" s="33">
        <v>311</v>
      </c>
      <c r="B45" s="5" t="s">
        <v>144</v>
      </c>
      <c r="C45" s="33">
        <v>41</v>
      </c>
      <c r="D45" s="89" t="s">
        <v>125</v>
      </c>
      <c r="E45" s="34">
        <v>0.02224537037037037</v>
      </c>
      <c r="F45" s="34">
        <v>0.011631944444444445</v>
      </c>
      <c r="G45" s="34">
        <f t="shared" si="0"/>
        <v>0.010613425925925925</v>
      </c>
      <c r="H45" s="7"/>
      <c r="I45" s="5">
        <v>41</v>
      </c>
      <c r="J45" s="36" t="s">
        <v>168</v>
      </c>
      <c r="K45" s="6">
        <v>0.021875000000000002</v>
      </c>
      <c r="L45" s="6">
        <v>0.0078125</v>
      </c>
      <c r="M45" s="6">
        <v>0.014062500000000002</v>
      </c>
    </row>
    <row r="46" spans="1:13" ht="15" customHeight="1">
      <c r="A46" s="33">
        <v>261</v>
      </c>
      <c r="B46" s="33" t="str">
        <f>IF(A46="","",VLOOKUP(A46,Entrants!$B$4:$D$104,3))</f>
        <v>AA</v>
      </c>
      <c r="C46" s="33">
        <v>42</v>
      </c>
      <c r="D46" s="89" t="str">
        <f>IF(A46="","",VLOOKUP(A46,Entrants!$B$4:$D$104,2))</f>
        <v>Jackson, Colin</v>
      </c>
      <c r="E46" s="34">
        <v>0.02225694444444444</v>
      </c>
      <c r="F46" s="34">
        <f>IF(A46="","",VLOOKUP(A46,Entrants!$B$4:$M$104,9))</f>
        <v>0.010937500000000001</v>
      </c>
      <c r="G46" s="34">
        <f t="shared" si="0"/>
        <v>0.01131944444444444</v>
      </c>
      <c r="H46" s="7"/>
      <c r="I46" s="5">
        <v>42</v>
      </c>
      <c r="J46" s="36" t="s">
        <v>231</v>
      </c>
      <c r="K46" s="6">
        <v>0.02226851851851852</v>
      </c>
      <c r="L46" s="6">
        <v>0.008159722222222223</v>
      </c>
      <c r="M46" s="6">
        <v>0.014108796296296298</v>
      </c>
    </row>
    <row r="47" spans="1:13" ht="15" customHeight="1">
      <c r="A47" s="33">
        <v>299</v>
      </c>
      <c r="B47" s="33" t="str">
        <f>IF(A47="","",VLOOKUP(A47,Entrants!$B$4:$D$104,3))</f>
        <v>AA</v>
      </c>
      <c r="C47" s="33">
        <v>43</v>
      </c>
      <c r="D47" s="89" t="str">
        <f>IF(A47="","",VLOOKUP(A47,Entrants!$B$4:$D$104,2))</f>
        <v>Todd, Gary</v>
      </c>
      <c r="E47" s="34">
        <v>0.02226851851851852</v>
      </c>
      <c r="F47" s="34">
        <f>IF(A47="","",VLOOKUP(A47,Entrants!$B$4:$M$104,9))</f>
        <v>0.008159722222222223</v>
      </c>
      <c r="G47" s="34">
        <f t="shared" si="0"/>
        <v>0.014108796296296298</v>
      </c>
      <c r="H47" s="7"/>
      <c r="I47" s="5">
        <v>43</v>
      </c>
      <c r="J47" s="36" t="s">
        <v>219</v>
      </c>
      <c r="K47" s="6">
        <v>0.02210648148148148</v>
      </c>
      <c r="L47" s="6">
        <v>0.007986111111111112</v>
      </c>
      <c r="M47" s="6">
        <v>0.014120370370370368</v>
      </c>
    </row>
    <row r="48" spans="1:13" ht="15" customHeight="1">
      <c r="A48" s="33">
        <v>251</v>
      </c>
      <c r="B48" s="33" t="str">
        <f>IF(A48="","",VLOOKUP(A48,Entrants!$B$4:$D$104,3))</f>
        <v>FC</v>
      </c>
      <c r="C48" s="33">
        <v>44</v>
      </c>
      <c r="D48" s="89" t="str">
        <f>IF(A48="","",VLOOKUP(A48,Entrants!$B$4:$D$104,2))</f>
        <v>French, Steven</v>
      </c>
      <c r="E48" s="34">
        <v>0.02226851851851852</v>
      </c>
      <c r="F48" s="34">
        <f>IF(A48="","",VLOOKUP(A48,Entrants!$B$4:$M$104,9))</f>
        <v>0.011458333333333334</v>
      </c>
      <c r="G48" s="34">
        <f t="shared" si="0"/>
        <v>0.010810185185185187</v>
      </c>
      <c r="H48" s="7"/>
      <c r="I48" s="5">
        <v>44</v>
      </c>
      <c r="J48" s="32" t="s">
        <v>52</v>
      </c>
      <c r="K48" s="34">
        <v>0.02238425925925926</v>
      </c>
      <c r="L48" s="34">
        <v>0.008159722222222223</v>
      </c>
      <c r="M48" s="34">
        <v>0.014224537037037037</v>
      </c>
    </row>
    <row r="49" spans="1:13" ht="15" customHeight="1">
      <c r="A49" s="33">
        <v>287</v>
      </c>
      <c r="B49" s="33" t="str">
        <f>IF(A49="","",VLOOKUP(A49,Entrants!$B$4:$D$104,3))</f>
        <v>BB</v>
      </c>
      <c r="C49" s="33">
        <v>45</v>
      </c>
      <c r="D49" s="89" t="str">
        <f>IF(A49="","",VLOOKUP(A49,Entrants!$B$4:$D$104,2))</f>
        <v>Ridley, Paul</v>
      </c>
      <c r="E49" s="34">
        <v>0.022291666666666668</v>
      </c>
      <c r="F49" s="34">
        <f>IF(A49="","",VLOOKUP(A49,Entrants!$B$4:$M$104,9))</f>
        <v>0.007986111111111112</v>
      </c>
      <c r="G49" s="34">
        <f t="shared" si="0"/>
        <v>0.014305555555555556</v>
      </c>
      <c r="H49" s="7"/>
      <c r="I49" s="5">
        <v>45</v>
      </c>
      <c r="J49" s="32" t="s">
        <v>213</v>
      </c>
      <c r="K49" s="34">
        <v>0.02221064814814815</v>
      </c>
      <c r="L49" s="34">
        <v>0.007986111111111112</v>
      </c>
      <c r="M49" s="34">
        <v>0.014224537037037037</v>
      </c>
    </row>
    <row r="50" spans="1:13" ht="15" customHeight="1">
      <c r="A50" s="33">
        <v>243</v>
      </c>
      <c r="B50" s="33" t="str">
        <f>IF(A50="","",VLOOKUP(A50,Entrants!$B$4:$D$104,3))</f>
        <v>CM</v>
      </c>
      <c r="C50" s="33">
        <v>46</v>
      </c>
      <c r="D50" s="89" t="str">
        <f>IF(A50="","",VLOOKUP(A50,Entrants!$B$4:$D$104,2))</f>
        <v>Forster, Gwen</v>
      </c>
      <c r="E50" s="34">
        <v>0.022303240740740738</v>
      </c>
      <c r="F50" s="34">
        <f>IF(A50="","",VLOOKUP(A50,Entrants!$B$4:$M$104,9))</f>
        <v>0.00954861111111111</v>
      </c>
      <c r="G50" s="34">
        <f t="shared" si="0"/>
        <v>0.012754629629629628</v>
      </c>
      <c r="H50" s="7"/>
      <c r="I50" s="5">
        <v>46</v>
      </c>
      <c r="J50" s="36" t="s">
        <v>53</v>
      </c>
      <c r="K50" s="6">
        <v>0.02291666666666667</v>
      </c>
      <c r="L50" s="6">
        <v>0.008680555555555556</v>
      </c>
      <c r="M50" s="6">
        <v>0.014236111111111113</v>
      </c>
    </row>
    <row r="51" spans="1:13" ht="15" customHeight="1">
      <c r="A51" s="33">
        <v>308</v>
      </c>
      <c r="B51" s="5" t="s">
        <v>172</v>
      </c>
      <c r="C51" s="33">
        <v>47</v>
      </c>
      <c r="D51" s="89" t="s">
        <v>234</v>
      </c>
      <c r="E51" s="34">
        <v>0.022314814814814815</v>
      </c>
      <c r="F51" s="6">
        <v>0.0015624999999999999</v>
      </c>
      <c r="G51" s="34">
        <f t="shared" si="0"/>
        <v>0.020752314814814814</v>
      </c>
      <c r="H51" s="7"/>
      <c r="I51" s="5">
        <v>47</v>
      </c>
      <c r="J51" s="32" t="s">
        <v>57</v>
      </c>
      <c r="K51" s="34">
        <v>0.021921296296296296</v>
      </c>
      <c r="L51" s="34">
        <v>0.007638888888888889</v>
      </c>
      <c r="M51" s="34">
        <v>0.014282407407407407</v>
      </c>
    </row>
    <row r="52" spans="1:13" ht="15" customHeight="1">
      <c r="A52" s="33">
        <v>247</v>
      </c>
      <c r="B52" s="33" t="str">
        <f>IF(A52="","",VLOOKUP(A52,Entrants!$B$4:$D$104,3))</f>
        <v>HT</v>
      </c>
      <c r="C52" s="33">
        <v>48</v>
      </c>
      <c r="D52" s="89" t="str">
        <f>IF(A52="","",VLOOKUP(A52,Entrants!$B$4:$D$104,2))</f>
        <v>Freeman, Lewis</v>
      </c>
      <c r="E52" s="34">
        <v>0.022337962962962962</v>
      </c>
      <c r="F52" s="34">
        <f>IF(A52="","",VLOOKUP(A52,Entrants!$B$4:$M$104,9))</f>
        <v>0.010069444444444445</v>
      </c>
      <c r="G52" s="34">
        <f t="shared" si="0"/>
        <v>0.012268518518518517</v>
      </c>
      <c r="I52" s="5">
        <v>48</v>
      </c>
      <c r="J52" s="32" t="s">
        <v>226</v>
      </c>
      <c r="K52" s="34">
        <v>0.022291666666666668</v>
      </c>
      <c r="L52" s="34">
        <v>0.007986111111111112</v>
      </c>
      <c r="M52" s="34">
        <v>0.014305555555555556</v>
      </c>
    </row>
    <row r="53" spans="1:13" ht="15" customHeight="1">
      <c r="A53" s="33">
        <v>266</v>
      </c>
      <c r="B53" s="33" t="str">
        <f>IF(A53="","",VLOOKUP(A53,Entrants!$B$4:$D$104,3))</f>
        <v>GAL</v>
      </c>
      <c r="C53" s="33">
        <v>49</v>
      </c>
      <c r="D53" s="89" t="str">
        <f>IF(A53="","",VLOOKUP(A53,Entrants!$B$4:$D$104,2))</f>
        <v>Lemin, Julie</v>
      </c>
      <c r="E53" s="34">
        <v>0.022372685185185186</v>
      </c>
      <c r="F53" s="34">
        <f>IF(A53="","",VLOOKUP(A53,Entrants!$B$4:$M$104,9))</f>
        <v>0.008680555555555556</v>
      </c>
      <c r="G53" s="34">
        <f t="shared" si="0"/>
        <v>0.01369212962962963</v>
      </c>
      <c r="I53" s="5">
        <v>49</v>
      </c>
      <c r="J53" s="32" t="s">
        <v>238</v>
      </c>
      <c r="K53" s="34">
        <v>0.021944444444444447</v>
      </c>
      <c r="L53" s="34">
        <v>0.007638888888888889</v>
      </c>
      <c r="M53" s="34">
        <v>0.014305555555555557</v>
      </c>
    </row>
    <row r="54" spans="1:13" ht="15" customHeight="1">
      <c r="A54" s="33">
        <v>274</v>
      </c>
      <c r="B54" s="33" t="str">
        <f>IF(A54="","",VLOOKUP(A54,Entrants!$B$4:$D$104,3))</f>
        <v>GAL</v>
      </c>
      <c r="C54" s="33">
        <v>50</v>
      </c>
      <c r="D54" s="89" t="str">
        <f>IF(A54="","",VLOOKUP(A54,Entrants!$B$4:$D$104,2))</f>
        <v>Mason, Claire</v>
      </c>
      <c r="E54" s="34">
        <v>0.02238425925925926</v>
      </c>
      <c r="F54" s="34">
        <f>IF(A54="","",VLOOKUP(A54,Entrants!$B$4:$M$104,9))</f>
        <v>0.008159722222222223</v>
      </c>
      <c r="G54" s="34">
        <f t="shared" si="0"/>
        <v>0.014224537037037037</v>
      </c>
      <c r="I54" s="5">
        <v>50</v>
      </c>
      <c r="J54" s="36" t="s">
        <v>203</v>
      </c>
      <c r="K54" s="6">
        <v>0.022094907407407407</v>
      </c>
      <c r="L54" s="6">
        <v>0.007638888888888889</v>
      </c>
      <c r="M54" s="6">
        <v>0.014456018518518517</v>
      </c>
    </row>
    <row r="55" spans="1:13" ht="15" customHeight="1">
      <c r="A55" s="33">
        <v>207</v>
      </c>
      <c r="B55" s="33" t="str">
        <f>IF(A55="","",VLOOKUP(A55,Entrants!$B$4:$D$104,3))</f>
        <v>CC</v>
      </c>
      <c r="C55" s="33">
        <v>51</v>
      </c>
      <c r="D55" s="89" t="str">
        <f>IF(A55="","",VLOOKUP(A55,Entrants!$B$4:$D$104,2))</f>
        <v>Battista, Philip</v>
      </c>
      <c r="E55" s="34">
        <v>0.022395833333333334</v>
      </c>
      <c r="F55" s="34">
        <f>IF(A55="","",VLOOKUP(A55,Entrants!$B$4:$M$104,9))</f>
        <v>0.011111111111111112</v>
      </c>
      <c r="G55" s="34">
        <f t="shared" si="0"/>
        <v>0.011284722222222222</v>
      </c>
      <c r="I55" s="5">
        <v>51</v>
      </c>
      <c r="J55" s="7" t="s">
        <v>100</v>
      </c>
      <c r="K55" s="6">
        <v>0.021585648148148145</v>
      </c>
      <c r="L55" s="6">
        <v>0.007118055555555555</v>
      </c>
      <c r="M55" s="6">
        <v>0.014467592592592591</v>
      </c>
    </row>
    <row r="56" spans="1:13" ht="15" customHeight="1">
      <c r="A56" s="33">
        <v>210</v>
      </c>
      <c r="B56" s="33" t="str">
        <f>IF(A56="","",VLOOKUP(A56,Entrants!$B$4:$D$104,3))</f>
        <v>RR</v>
      </c>
      <c r="C56" s="33">
        <v>52</v>
      </c>
      <c r="D56" s="89" t="str">
        <f>IF(A56="","",VLOOKUP(A56,Entrants!$B$4:$D$104,2))</f>
        <v>Bell, Andrew</v>
      </c>
      <c r="E56" s="34">
        <v>0.02241898148148148</v>
      </c>
      <c r="F56" s="34">
        <f>IF(A56="","",VLOOKUP(A56,Entrants!$B$4:$M$104,9))</f>
        <v>0.011805555555555555</v>
      </c>
      <c r="G56" s="34">
        <f t="shared" si="0"/>
        <v>0.010613425925925925</v>
      </c>
      <c r="I56" s="5">
        <v>52</v>
      </c>
      <c r="J56" s="32" t="s">
        <v>428</v>
      </c>
      <c r="K56" s="34">
        <v>0.02175925925925926</v>
      </c>
      <c r="L56" s="34">
        <v>0.007291666666666666</v>
      </c>
      <c r="M56" s="34">
        <v>0.014467592592592594</v>
      </c>
    </row>
    <row r="57" spans="1:13" ht="15" customHeight="1">
      <c r="A57" s="33">
        <v>226</v>
      </c>
      <c r="B57" s="33" t="str">
        <f>IF(A57="","",VLOOKUP(A57,Entrants!$B$4:$D$104,3))</f>
        <v>DSS</v>
      </c>
      <c r="C57" s="33">
        <v>53</v>
      </c>
      <c r="D57" s="89" t="str">
        <f>IF(A57="","",VLOOKUP(A57,Entrants!$B$4:$D$104,2))</f>
        <v>Clelland, Yvonne</v>
      </c>
      <c r="E57" s="34">
        <v>0.02244212962962963</v>
      </c>
      <c r="F57" s="34">
        <f>IF(A57="","",VLOOKUP(A57,Entrants!$B$4:$M$104,9))</f>
        <v>0.0078125</v>
      </c>
      <c r="G57" s="34">
        <f t="shared" si="0"/>
        <v>0.014629629629629631</v>
      </c>
      <c r="I57" s="5">
        <v>53</v>
      </c>
      <c r="J57" s="32" t="s">
        <v>184</v>
      </c>
      <c r="K57" s="34">
        <v>0.02244212962962963</v>
      </c>
      <c r="L57" s="34">
        <v>0.0078125</v>
      </c>
      <c r="M57" s="34">
        <v>0.014629629629629631</v>
      </c>
    </row>
    <row r="58" spans="1:13" ht="15" customHeight="1">
      <c r="A58" s="33">
        <v>288</v>
      </c>
      <c r="B58" s="33" t="str">
        <f>IF(A58="","",VLOOKUP(A58,Entrants!$B$4:$D$104,3))</f>
        <v>CM</v>
      </c>
      <c r="C58" s="33">
        <v>54</v>
      </c>
      <c r="D58" s="89" t="str">
        <f>IF(A58="","",VLOOKUP(A58,Entrants!$B$4:$D$104,2))</f>
        <v>Scorer, Lisa</v>
      </c>
      <c r="E58" s="34">
        <v>0.02244212962962963</v>
      </c>
      <c r="F58" s="34">
        <f>IF(A58="","",VLOOKUP(A58,Entrants!$B$4:$M$104,9))</f>
        <v>0.009375</v>
      </c>
      <c r="G58" s="34">
        <f t="shared" si="0"/>
        <v>0.013067129629629632</v>
      </c>
      <c r="I58" s="5">
        <v>54</v>
      </c>
      <c r="J58" s="7" t="s">
        <v>157</v>
      </c>
      <c r="K58" s="6">
        <v>0.02246527777777778</v>
      </c>
      <c r="L58" s="6">
        <v>0.0078125</v>
      </c>
      <c r="M58" s="6">
        <v>0.014652777777777778</v>
      </c>
    </row>
    <row r="59" spans="1:13" ht="15" customHeight="1">
      <c r="A59" s="33">
        <v>310</v>
      </c>
      <c r="B59" s="5" t="s">
        <v>169</v>
      </c>
      <c r="C59" s="33">
        <v>55</v>
      </c>
      <c r="D59" s="89" t="s">
        <v>235</v>
      </c>
      <c r="E59" s="34">
        <v>0.02245370370370371</v>
      </c>
      <c r="F59" s="196">
        <v>0.006944444444444444</v>
      </c>
      <c r="G59" s="34">
        <f t="shared" si="0"/>
        <v>0.015509259259259264</v>
      </c>
      <c r="I59" s="5">
        <v>55</v>
      </c>
      <c r="J59" s="32" t="s">
        <v>425</v>
      </c>
      <c r="K59" s="34">
        <v>0.022037037037037036</v>
      </c>
      <c r="L59" s="34">
        <v>0.007118055555555555</v>
      </c>
      <c r="M59" s="34">
        <v>0.014918981481481481</v>
      </c>
    </row>
    <row r="60" spans="1:13" ht="15">
      <c r="A60" s="33">
        <v>270</v>
      </c>
      <c r="B60" s="33" t="str">
        <f>IF(A60="","",VLOOKUP(A60,Entrants!$B$4:$D$104,3))</f>
        <v>OS</v>
      </c>
      <c r="C60" s="33">
        <v>56</v>
      </c>
      <c r="D60" s="89" t="str">
        <f>IF(A60="","",VLOOKUP(A60,Entrants!$B$4:$D$104,2))</f>
        <v>Mallon, John</v>
      </c>
      <c r="E60" s="34">
        <v>0.02246527777777778</v>
      </c>
      <c r="F60" s="34">
        <f>IF(A60="","",VLOOKUP(A60,Entrants!$B$4:$M$104,9))</f>
        <v>0.0078125</v>
      </c>
      <c r="G60" s="34">
        <f t="shared" si="0"/>
        <v>0.014652777777777778</v>
      </c>
      <c r="I60" s="5">
        <v>56</v>
      </c>
      <c r="J60" s="32" t="s">
        <v>36</v>
      </c>
      <c r="K60" s="34">
        <v>0.022997685185185187</v>
      </c>
      <c r="L60" s="34">
        <v>0.007986111111111112</v>
      </c>
      <c r="M60" s="34">
        <v>0.015011574074074075</v>
      </c>
    </row>
    <row r="61" spans="1:13" ht="15">
      <c r="A61" s="33">
        <v>204</v>
      </c>
      <c r="B61" s="33" t="str">
        <f>IF(A61="","",VLOOKUP(A61,Entrants!$B$4:$D$104,3))</f>
        <v>AD</v>
      </c>
      <c r="C61" s="33">
        <v>57</v>
      </c>
      <c r="D61" s="89" t="str">
        <f>IF(A61="","",VLOOKUP(A61,Entrants!$B$4:$D$104,2))</f>
        <v>Barrass, Heather</v>
      </c>
      <c r="E61" s="34">
        <v>0.022476851851851855</v>
      </c>
      <c r="F61" s="34">
        <f>IF(A61="","",VLOOKUP(A61,Entrants!$B$4:$M$104,9))</f>
        <v>0.009027777777777779</v>
      </c>
      <c r="G61" s="34">
        <f t="shared" si="0"/>
        <v>0.013449074074074077</v>
      </c>
      <c r="I61" s="5">
        <v>57</v>
      </c>
      <c r="J61" s="32" t="s">
        <v>175</v>
      </c>
      <c r="K61" s="34">
        <v>0.022152777777777775</v>
      </c>
      <c r="L61" s="34">
        <v>0.007118055555555555</v>
      </c>
      <c r="M61" s="34">
        <v>0.01503472222222222</v>
      </c>
    </row>
    <row r="62" spans="1:13" ht="15">
      <c r="A62" s="33">
        <v>294</v>
      </c>
      <c r="B62" s="33" t="str">
        <f>IF(A62="","",VLOOKUP(A62,Entrants!$B$4:$D$104,3))</f>
        <v>AD</v>
      </c>
      <c r="C62" s="33">
        <v>58</v>
      </c>
      <c r="D62" s="89" t="str">
        <f>IF(A62="","",VLOOKUP(A62,Entrants!$B$4:$D$104,2))</f>
        <v>Stafford, Dayle</v>
      </c>
      <c r="E62" s="34">
        <v>0.022488425925925926</v>
      </c>
      <c r="F62" s="34">
        <f>IF(A62="","",VLOOKUP(A62,Entrants!$B$4:$M$104,9))</f>
        <v>0.010069444444444445</v>
      </c>
      <c r="G62" s="34">
        <f t="shared" si="0"/>
        <v>0.01241898148148148</v>
      </c>
      <c r="I62" s="5">
        <v>58</v>
      </c>
      <c r="J62" s="32" t="s">
        <v>138</v>
      </c>
      <c r="K62" s="34">
        <v>0.02289351851851852</v>
      </c>
      <c r="L62" s="34">
        <v>0.0078125</v>
      </c>
      <c r="M62" s="34">
        <v>0.015081018518518521</v>
      </c>
    </row>
    <row r="63" spans="1:13" ht="15">
      <c r="A63" s="33">
        <v>237</v>
      </c>
      <c r="B63" s="33" t="str">
        <f>IF(A63="","",VLOOKUP(A63,Entrants!$B$4:$D$104,3))</f>
        <v>CC</v>
      </c>
      <c r="C63" s="33">
        <v>59</v>
      </c>
      <c r="D63" s="89" t="str">
        <f>IF(A63="","",VLOOKUP(A63,Entrants!$B$4:$D$104,2))</f>
        <v>Falkous, David</v>
      </c>
      <c r="E63" s="34">
        <v>0.02255787037037037</v>
      </c>
      <c r="F63" s="34">
        <f>IF(A63="","",VLOOKUP(A63,Entrants!$B$4:$M$104,9))</f>
        <v>0.00920138888888889</v>
      </c>
      <c r="G63" s="34">
        <f t="shared" si="0"/>
        <v>0.013356481481481481</v>
      </c>
      <c r="I63" s="5">
        <v>59</v>
      </c>
      <c r="J63" s="36" t="s">
        <v>41</v>
      </c>
      <c r="K63" s="6">
        <v>0.022129629629629628</v>
      </c>
      <c r="L63" s="6">
        <v>0.006944444444444444</v>
      </c>
      <c r="M63" s="6">
        <v>0.015185185185185184</v>
      </c>
    </row>
    <row r="64" spans="1:13" ht="15">
      <c r="A64" s="33">
        <v>319</v>
      </c>
      <c r="B64" s="33">
        <v>0</v>
      </c>
      <c r="C64" s="33">
        <v>60</v>
      </c>
      <c r="D64" s="89" t="s">
        <v>430</v>
      </c>
      <c r="E64" s="34">
        <v>0.02255787037037037</v>
      </c>
      <c r="F64" s="196">
        <v>0.010590277777777777</v>
      </c>
      <c r="G64" s="34">
        <f t="shared" si="0"/>
        <v>0.011967592592592594</v>
      </c>
      <c r="I64" s="5">
        <v>60</v>
      </c>
      <c r="J64" s="32" t="s">
        <v>235</v>
      </c>
      <c r="K64" s="34">
        <v>0.02245370370370371</v>
      </c>
      <c r="L64" s="34">
        <v>0.006944444444444444</v>
      </c>
      <c r="M64" s="34">
        <v>0.015509259259259264</v>
      </c>
    </row>
    <row r="65" spans="1:13" ht="15">
      <c r="A65" s="33">
        <v>283</v>
      </c>
      <c r="B65" s="33" t="str">
        <f>IF(A65="","",VLOOKUP(A65,Entrants!$B$4:$D$104,3))</f>
        <v>AA</v>
      </c>
      <c r="C65" s="33">
        <v>61</v>
      </c>
      <c r="D65" s="89" t="str">
        <f>IF(A65="","",VLOOKUP(A65,Entrants!$B$4:$D$104,2))</f>
        <v>Munro, Lynn</v>
      </c>
      <c r="E65" s="34">
        <v>0.02269675925925926</v>
      </c>
      <c r="F65" s="34">
        <f>IF(A65="","",VLOOKUP(A65,Entrants!$B$4:$M$104,9))</f>
        <v>0.005208333333333333</v>
      </c>
      <c r="G65" s="34">
        <f t="shared" si="0"/>
        <v>0.017488425925925928</v>
      </c>
      <c r="I65" s="5">
        <v>61</v>
      </c>
      <c r="J65" s="32" t="s">
        <v>431</v>
      </c>
      <c r="K65" s="34">
        <v>0.02153935185185185</v>
      </c>
      <c r="L65" s="34">
        <v>0.005555555555555556</v>
      </c>
      <c r="M65" s="34">
        <v>0.015983796296296295</v>
      </c>
    </row>
    <row r="66" spans="1:13" ht="15">
      <c r="A66" s="33">
        <v>271</v>
      </c>
      <c r="B66" s="33" t="str">
        <f>IF(A66="","",VLOOKUP(A66,Entrants!$B$4:$D$104,3))</f>
        <v>C25K</v>
      </c>
      <c r="C66" s="33">
        <v>62</v>
      </c>
      <c r="D66" s="89" t="str">
        <f>IF(A66="","",VLOOKUP(A66,Entrants!$B$4:$D$104,2))</f>
        <v>Marsh, Christine</v>
      </c>
      <c r="E66" s="34">
        <v>0.022754629629629628</v>
      </c>
      <c r="F66" s="34">
        <f>IF(A66="","",VLOOKUP(A66,Entrants!$B$4:$M$104,9))</f>
        <v>0.005381944444444445</v>
      </c>
      <c r="G66" s="34">
        <f t="shared" si="0"/>
        <v>0.017372685185185182</v>
      </c>
      <c r="I66" s="5">
        <v>62</v>
      </c>
      <c r="J66" s="7" t="s">
        <v>230</v>
      </c>
      <c r="K66" s="6">
        <v>0.02210648148148148</v>
      </c>
      <c r="L66" s="6">
        <v>0.006076388888888889</v>
      </c>
      <c r="M66" s="6">
        <v>0.016030092592592592</v>
      </c>
    </row>
    <row r="67" spans="1:13" ht="15">
      <c r="A67" s="33">
        <v>242</v>
      </c>
      <c r="B67" s="33" t="str">
        <f>IF(A67="","",VLOOKUP(A67,Entrants!$B$4:$D$104,3))</f>
        <v>SW</v>
      </c>
      <c r="C67" s="33">
        <v>63</v>
      </c>
      <c r="D67" s="32" t="str">
        <f>IF(A67="","",VLOOKUP(A67,Entrants!$B$4:$D$104,2))</f>
        <v>Flynn, Frank</v>
      </c>
      <c r="E67" s="34">
        <v>0.022777777777777775</v>
      </c>
      <c r="F67" s="34">
        <f>IF(A67="","",VLOOKUP(A67,Entrants!$B$4:$M$104,9))</f>
        <v>0.00954861111111111</v>
      </c>
      <c r="G67" s="34">
        <f aca="true" t="shared" si="1" ref="G67:G79">IF(D67="","",E67-F67)</f>
        <v>0.013229166666666665</v>
      </c>
      <c r="I67" s="5">
        <v>63</v>
      </c>
      <c r="J67" s="36" t="s">
        <v>181</v>
      </c>
      <c r="K67" s="6">
        <v>0.02165509259259259</v>
      </c>
      <c r="L67" s="6">
        <v>0.005381944444444445</v>
      </c>
      <c r="M67" s="6">
        <v>0.016273148148148144</v>
      </c>
    </row>
    <row r="68" spans="1:13" ht="15">
      <c r="A68" s="33">
        <v>257</v>
      </c>
      <c r="B68" s="33" t="str">
        <f>IF(A68="","",VLOOKUP(A68,Entrants!$B$4:$D$104,3))</f>
        <v>CM</v>
      </c>
      <c r="C68" s="33">
        <v>64</v>
      </c>
      <c r="D68" s="32" t="str">
        <f>IF(A68="","",VLOOKUP(A68,Entrants!$B$4:$D$104,2))</f>
        <v>Harmon, Gemma</v>
      </c>
      <c r="E68" s="34">
        <v>0.0228125</v>
      </c>
      <c r="F68" s="34">
        <f>IF(A68="","",VLOOKUP(A68,Entrants!$B$4:$M$104,9))</f>
        <v>0.009375</v>
      </c>
      <c r="G68" s="34">
        <f t="shared" si="1"/>
        <v>0.0134375</v>
      </c>
      <c r="I68" s="5">
        <v>64</v>
      </c>
      <c r="J68" s="7" t="s">
        <v>225</v>
      </c>
      <c r="K68" s="6">
        <v>0.021886574074074072</v>
      </c>
      <c r="L68" s="6">
        <v>0.005555555555555556</v>
      </c>
      <c r="M68" s="6">
        <v>0.016331018518518516</v>
      </c>
    </row>
    <row r="69" spans="1:13" ht="15">
      <c r="A69" s="33">
        <v>256</v>
      </c>
      <c r="B69" s="33" t="str">
        <f>IF(A69="","",VLOOKUP(A69,Entrants!$B$4:$D$104,3))</f>
        <v>CM</v>
      </c>
      <c r="C69" s="33">
        <v>65</v>
      </c>
      <c r="D69" s="32" t="str">
        <f>IF(A69="","",VLOOKUP(A69,Entrants!$B$4:$D$104,2))</f>
        <v>Harmon, Craig</v>
      </c>
      <c r="E69" s="34">
        <v>0.022847222222222224</v>
      </c>
      <c r="F69" s="34">
        <f>IF(A69="","",VLOOKUP(A69,Entrants!$B$4:$M$104,9))</f>
        <v>0.011979166666666666</v>
      </c>
      <c r="G69" s="34">
        <f t="shared" si="1"/>
        <v>0.010868055555555558</v>
      </c>
      <c r="I69" s="5">
        <v>65</v>
      </c>
      <c r="J69" s="32" t="s">
        <v>90</v>
      </c>
      <c r="K69" s="34">
        <v>0.02171296296296296</v>
      </c>
      <c r="L69" s="34">
        <v>0.005381944444444445</v>
      </c>
      <c r="M69" s="34">
        <v>0.016331018518518516</v>
      </c>
    </row>
    <row r="70" spans="1:13" ht="15">
      <c r="A70" s="33">
        <v>255</v>
      </c>
      <c r="B70" s="33" t="str">
        <f>IF(A70="","",VLOOKUP(A70,Entrants!$B$4:$D$104,3))</f>
        <v>CC</v>
      </c>
      <c r="C70" s="33">
        <v>66</v>
      </c>
      <c r="D70" s="32" t="str">
        <f>IF(A70="","",VLOOKUP(A70,Entrants!$B$4:$D$104,2))</f>
        <v>Gillie, Kathryn</v>
      </c>
      <c r="E70" s="34">
        <v>0.02289351851851852</v>
      </c>
      <c r="F70" s="34">
        <f>IF(A70="","",VLOOKUP(A70,Entrants!$B$4:$M$104,9))</f>
        <v>0.0078125</v>
      </c>
      <c r="G70" s="34">
        <f t="shared" si="1"/>
        <v>0.015081018518518521</v>
      </c>
      <c r="I70" s="5">
        <v>66</v>
      </c>
      <c r="J70" s="32" t="s">
        <v>88</v>
      </c>
      <c r="K70" s="34">
        <v>0.020995370370370373</v>
      </c>
      <c r="L70" s="34">
        <v>0.004513888888888889</v>
      </c>
      <c r="M70" s="34">
        <v>0.016481481481481482</v>
      </c>
    </row>
    <row r="71" spans="1:13" ht="15">
      <c r="A71" s="33">
        <v>245</v>
      </c>
      <c r="B71" s="33" t="str">
        <f>IF(A71="","",VLOOKUP(A71,Entrants!$B$4:$D$104,3))</f>
        <v>OS</v>
      </c>
      <c r="C71" s="33">
        <v>67</v>
      </c>
      <c r="D71" s="32" t="str">
        <f>IF(A71="","",VLOOKUP(A71,Entrants!$B$4:$D$104,2))</f>
        <v>Frazer, Joe</v>
      </c>
      <c r="E71" s="34">
        <v>0.02291666666666667</v>
      </c>
      <c r="F71" s="34">
        <f>IF(A71="","",VLOOKUP(A71,Entrants!$B$4:$M$104,9))</f>
        <v>0.008680555555555556</v>
      </c>
      <c r="G71" s="34">
        <f t="shared" si="1"/>
        <v>0.014236111111111113</v>
      </c>
      <c r="I71" s="5">
        <v>67</v>
      </c>
      <c r="J71" s="32" t="s">
        <v>215</v>
      </c>
      <c r="K71" s="34">
        <v>0.022754629629629628</v>
      </c>
      <c r="L71" s="34">
        <v>0.005381944444444445</v>
      </c>
      <c r="M71" s="34">
        <v>0.017372685185185182</v>
      </c>
    </row>
    <row r="72" spans="1:13" ht="15">
      <c r="A72" s="33">
        <v>241</v>
      </c>
      <c r="B72" s="33" t="str">
        <f>IF(A72="","",VLOOKUP(A72,Entrants!$B$4:$D$104,3))</f>
        <v>RD</v>
      </c>
      <c r="C72" s="33">
        <v>68</v>
      </c>
      <c r="D72" s="32" t="str">
        <f>IF(A72="","",VLOOKUP(A72,Entrants!$B$4:$D$104,2))</f>
        <v>Fiddaman, Josh</v>
      </c>
      <c r="E72" s="34">
        <v>0.02298611111111111</v>
      </c>
      <c r="F72" s="34">
        <f>IF(A72="","",VLOOKUP(A72,Entrants!$B$4:$M$104,9))</f>
        <v>0.012847222222222223</v>
      </c>
      <c r="G72" s="34">
        <f t="shared" si="1"/>
        <v>0.010138888888888887</v>
      </c>
      <c r="I72" s="5">
        <v>68</v>
      </c>
      <c r="J72" s="32" t="s">
        <v>49</v>
      </c>
      <c r="K72" s="34">
        <v>0.02269675925925926</v>
      </c>
      <c r="L72" s="34">
        <v>0.005208333333333333</v>
      </c>
      <c r="M72" s="34">
        <v>0.017488425925925928</v>
      </c>
    </row>
    <row r="73" spans="1:13" ht="15">
      <c r="A73" s="33">
        <v>230</v>
      </c>
      <c r="B73" s="33" t="str">
        <f>IF(A73="","",VLOOKUP(A73,Entrants!$B$4:$D$104,3))</f>
        <v>HT</v>
      </c>
      <c r="C73" s="33">
        <v>69</v>
      </c>
      <c r="D73" s="32" t="str">
        <f>IF(A73="","",VLOOKUP(A73,Entrants!$B$4:$D$104,2))</f>
        <v>Dickinson, Ralph</v>
      </c>
      <c r="E73" s="34">
        <v>0.022997685185185187</v>
      </c>
      <c r="F73" s="34">
        <f>IF(A73="","",VLOOKUP(A73,Entrants!$B$4:$M$104,9))</f>
        <v>0.007986111111111112</v>
      </c>
      <c r="G73" s="34">
        <f t="shared" si="1"/>
        <v>0.015011574074074075</v>
      </c>
      <c r="I73" s="5">
        <v>69</v>
      </c>
      <c r="J73" s="32" t="s">
        <v>171</v>
      </c>
      <c r="K73" s="34">
        <v>0.02162037037037037</v>
      </c>
      <c r="L73" s="34">
        <v>0.003645833333333333</v>
      </c>
      <c r="M73" s="34">
        <v>0.017974537037037035</v>
      </c>
    </row>
    <row r="74" spans="1:13" ht="15">
      <c r="A74" s="33">
        <v>208</v>
      </c>
      <c r="B74" s="33" t="str">
        <f>IF(A74="","",VLOOKUP(A74,Entrants!$B$4:$D$104,3))</f>
        <v>RR</v>
      </c>
      <c r="C74" s="33">
        <v>70</v>
      </c>
      <c r="D74" s="32" t="str">
        <f>IF(A74="","",VLOOKUP(A74,Entrants!$B$4:$D$104,2))</f>
        <v>Baxter, Ian</v>
      </c>
      <c r="E74" s="34">
        <v>0.023113425925925926</v>
      </c>
      <c r="F74" s="34">
        <f>IF(A74="","",VLOOKUP(A74,Entrants!$B$4:$M$104,9))</f>
        <v>0.010937500000000001</v>
      </c>
      <c r="G74" s="34">
        <f t="shared" si="1"/>
        <v>0.012175925925925925</v>
      </c>
      <c r="I74" s="5">
        <v>70</v>
      </c>
      <c r="J74" s="36" t="s">
        <v>218</v>
      </c>
      <c r="K74" s="6">
        <v>0.02201388888888889</v>
      </c>
      <c r="L74" s="6">
        <v>0.003472222222222222</v>
      </c>
      <c r="M74" s="6">
        <v>0.018541666666666665</v>
      </c>
    </row>
    <row r="75" spans="1:13" ht="15">
      <c r="A75" s="33">
        <v>229</v>
      </c>
      <c r="B75" s="33" t="str">
        <f>IF(A75="","",VLOOKUP(A75,Entrants!$B$4:$D$104,3))</f>
        <v>C25K</v>
      </c>
      <c r="C75" s="33">
        <v>71</v>
      </c>
      <c r="D75" s="32" t="str">
        <f>IF(A75="","",VLOOKUP(A75,Entrants!$B$4:$D$104,2))</f>
        <v>Danielson, Rachel</v>
      </c>
      <c r="E75" s="34">
        <v>0.023171296296296297</v>
      </c>
      <c r="F75" s="34">
        <f>IF(A75="","",VLOOKUP(A75,Entrants!$B$4:$M$104,9))</f>
        <v>0.003993055555555556</v>
      </c>
      <c r="G75" s="34">
        <f t="shared" si="1"/>
        <v>0.019178240740740742</v>
      </c>
      <c r="I75" s="5">
        <v>71</v>
      </c>
      <c r="J75" s="36" t="s">
        <v>104</v>
      </c>
      <c r="K75" s="6">
        <v>0.02369212962962963</v>
      </c>
      <c r="L75" s="6">
        <v>0.004861111111111111</v>
      </c>
      <c r="M75" s="6">
        <v>0.018831018518518518</v>
      </c>
    </row>
    <row r="76" spans="1:13" ht="15">
      <c r="A76" s="33">
        <v>285</v>
      </c>
      <c r="B76" s="33" t="str">
        <f>IF(A76="","",VLOOKUP(A76,Entrants!$B$4:$D$104,3))</f>
        <v>GAL</v>
      </c>
      <c r="C76" s="33">
        <v>72</v>
      </c>
      <c r="D76" s="32" t="str">
        <f>IF(A76="","",VLOOKUP(A76,Entrants!$B$4:$D$104,2))</f>
        <v>Raithby, Hayley</v>
      </c>
      <c r="E76" s="34">
        <v>0.02318287037037037</v>
      </c>
      <c r="F76" s="34">
        <f>IF(A76="","",VLOOKUP(A76,Entrants!$B$4:$M$104,9))</f>
        <v>0.00954861111111111</v>
      </c>
      <c r="G76" s="34">
        <f t="shared" si="1"/>
        <v>0.013634259259259261</v>
      </c>
      <c r="I76" s="5">
        <v>72</v>
      </c>
      <c r="J76" s="7" t="s">
        <v>187</v>
      </c>
      <c r="K76" s="6">
        <v>0.023171296296296297</v>
      </c>
      <c r="L76" s="6">
        <v>0.003993055555555556</v>
      </c>
      <c r="M76" s="6">
        <v>0.019178240740740742</v>
      </c>
    </row>
    <row r="77" spans="1:13" ht="15">
      <c r="A77" s="33">
        <v>254</v>
      </c>
      <c r="B77" s="33" t="str">
        <f>IF(A77="","",VLOOKUP(A77,Entrants!$B$4:$D$104,3))</f>
        <v>TT</v>
      </c>
      <c r="C77" s="33">
        <v>73</v>
      </c>
      <c r="D77" s="32" t="str">
        <f>IF(A77="","",VLOOKUP(A77,Entrants!$B$4:$D$104,2))</f>
        <v>Gilfillan, Michael</v>
      </c>
      <c r="E77" s="34">
        <v>0.023217592592592592</v>
      </c>
      <c r="F77" s="34">
        <f>IF(A77="","",VLOOKUP(A77,Entrants!$B$4:$M$104,9))</f>
        <v>0.0022569444444444447</v>
      </c>
      <c r="G77" s="34">
        <f t="shared" si="1"/>
        <v>0.02096064814814815</v>
      </c>
      <c r="I77" s="5">
        <v>73</v>
      </c>
      <c r="J77" s="36" t="s">
        <v>224</v>
      </c>
      <c r="K77" s="6">
        <v>0.021006944444444443</v>
      </c>
      <c r="L77" s="6">
        <v>0.001388888888888889</v>
      </c>
      <c r="M77" s="6">
        <v>0.019618055555555555</v>
      </c>
    </row>
    <row r="78" spans="1:13" ht="15">
      <c r="A78" s="33">
        <v>302</v>
      </c>
      <c r="B78" s="33" t="str">
        <f>IF(A78="","",VLOOKUP(A78,Entrants!$B$4:$D$104,3))</f>
        <v>SW</v>
      </c>
      <c r="C78" s="33">
        <v>74</v>
      </c>
      <c r="D78" s="32" t="str">
        <f>IF(A78="","",VLOOKUP(A78,Entrants!$B$4:$D$104,2))</f>
        <v>Walbank, Mark</v>
      </c>
      <c r="E78" s="34">
        <v>0.023483796296296298</v>
      </c>
      <c r="F78" s="34">
        <f>IF(A78="","",VLOOKUP(A78,Entrants!$B$4:$M$104,9))</f>
        <v>0.01076388888888889</v>
      </c>
      <c r="G78" s="34">
        <f t="shared" si="1"/>
        <v>0.012719907407407407</v>
      </c>
      <c r="I78" s="5">
        <v>74</v>
      </c>
      <c r="J78" s="36" t="s">
        <v>234</v>
      </c>
      <c r="K78" s="6">
        <v>0.022314814814814815</v>
      </c>
      <c r="L78" s="6">
        <v>0.0015624999999999999</v>
      </c>
      <c r="M78" s="6">
        <v>0.020752314814814814</v>
      </c>
    </row>
    <row r="79" spans="1:13" ht="15">
      <c r="A79" s="33">
        <v>304</v>
      </c>
      <c r="B79" s="5" t="s">
        <v>144</v>
      </c>
      <c r="C79" s="33">
        <v>75</v>
      </c>
      <c r="D79" s="89" t="s">
        <v>104</v>
      </c>
      <c r="E79" s="34">
        <v>0.02369212962962963</v>
      </c>
      <c r="F79" s="196">
        <v>0.004861111111111111</v>
      </c>
      <c r="G79" s="34">
        <f t="shared" si="1"/>
        <v>0.018831018518518518</v>
      </c>
      <c r="I79" s="5">
        <v>75</v>
      </c>
      <c r="J79" s="32" t="s">
        <v>205</v>
      </c>
      <c r="K79" s="34">
        <v>0.023217592592592592</v>
      </c>
      <c r="L79" s="34">
        <v>0.0022569444444444447</v>
      </c>
      <c r="M79" s="34">
        <v>0.02096064814814815</v>
      </c>
    </row>
    <row r="80" spans="2:10" ht="15">
      <c r="B80" s="33">
        <f>IF(A80="","",VLOOKUP(A80,Entrants!$B$4:$D$104,3))</f>
      </c>
      <c r="C80" s="33"/>
      <c r="D80" s="32">
        <f>IF(A80="","",VLOOKUP(A80,Entrants!$B$4:$D$104,2))</f>
      </c>
      <c r="I80" s="5"/>
    </row>
    <row r="81" spans="2:10" ht="15">
      <c r="B81" s="33">
        <f>IF(A81="","",VLOOKUP(A81,Entrants!$B$4:$D$104,3))</f>
      </c>
      <c r="C81" s="33"/>
      <c r="D81" s="32">
        <f>IF(A81="","",VLOOKUP(A81,Entrants!$B$4:$D$104,2))</f>
      </c>
      <c r="I81" s="5"/>
    </row>
    <row r="82" spans="2:10" ht="15">
      <c r="B82" s="33">
        <f>IF(A82="","",VLOOKUP(A82,Entrants!$B$4:$D$104,3))</f>
      </c>
      <c r="C82" s="33"/>
      <c r="D82" s="32">
        <f>IF(A82="","",VLOOKUP(A82,Entrants!$B$4:$D$104,2))</f>
      </c>
      <c r="I82" s="5"/>
    </row>
    <row r="83" spans="2:10" ht="15">
      <c r="B83" s="33">
        <f>IF(A83="","",VLOOKUP(A83,Entrants!$B$4:$D$104,3))</f>
      </c>
      <c r="C83" s="33"/>
      <c r="D83" s="32">
        <f>IF(A83="","",VLOOKUP(A83,Entrants!$B$4:$D$104,2))</f>
      </c>
      <c r="I83" s="5"/>
    </row>
    <row r="84" spans="2:10" ht="15">
      <c r="B84" s="33">
        <f>IF(A84="","",VLOOKUP(A84,Entrants!$B$4:$D$104,3))</f>
      </c>
      <c r="C84" s="33"/>
      <c r="D84" s="32">
        <f>IF(A84="","",VLOOKUP(A84,Entrants!$B$4:$D$104,2))</f>
      </c>
      <c r="I84" s="5"/>
    </row>
  </sheetData>
  <sheetProtection/>
  <mergeCells count="1">
    <mergeCell ref="J2:L2"/>
  </mergeCells>
  <printOptions/>
  <pageMargins left="0.7480314960629921" right="1.6141732283464567" top="0.4330708661417323" bottom="0.5511811023622047" header="0.5118110236220472" footer="0.5118110236220472"/>
  <pageSetup fitToHeight="1" fitToWidth="1" horizontalDpi="360" verticalDpi="360" orientation="portrait" paperSize="9" scale="37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M84"/>
  <sheetViews>
    <sheetView zoomScale="75" zoomScaleNormal="75" zoomScalePageLayoutView="0" workbookViewId="0" topLeftCell="A1">
      <selection activeCell="G44" sqref="G44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131</v>
      </c>
      <c r="B1" s="4"/>
      <c r="C1" s="15"/>
      <c r="D1" s="15"/>
      <c r="E1" s="15"/>
      <c r="F1" s="15"/>
      <c r="G1" s="15"/>
      <c r="H1" s="15"/>
      <c r="K1" s="3"/>
    </row>
    <row r="2" spans="1:12" ht="20.25" customHeight="1">
      <c r="A2" s="4"/>
      <c r="B2" s="4"/>
      <c r="C2" s="15"/>
      <c r="D2" s="15"/>
      <c r="E2" s="15"/>
      <c r="F2" s="15"/>
      <c r="G2" s="15"/>
      <c r="H2" s="15"/>
      <c r="J2" s="178" t="s">
        <v>29</v>
      </c>
      <c r="K2" s="178"/>
      <c r="L2" s="178"/>
    </row>
    <row r="3" spans="1:13" ht="15" customHeight="1">
      <c r="A3" s="37" t="s">
        <v>7</v>
      </c>
      <c r="B3" s="37" t="s">
        <v>26</v>
      </c>
      <c r="C3" s="38"/>
      <c r="D3" s="39"/>
      <c r="E3" s="38"/>
      <c r="F3" s="38"/>
      <c r="G3" s="38"/>
      <c r="H3" s="38"/>
      <c r="I3" s="38"/>
      <c r="J3" s="38"/>
      <c r="K3" s="38"/>
      <c r="L3" s="38"/>
      <c r="M3" s="38"/>
    </row>
    <row r="4" spans="1:13" ht="15" customHeight="1">
      <c r="A4" s="37" t="s">
        <v>8</v>
      </c>
      <c r="B4" s="37" t="s">
        <v>27</v>
      </c>
      <c r="C4" s="37" t="s">
        <v>9</v>
      </c>
      <c r="D4" s="40" t="s">
        <v>10</v>
      </c>
      <c r="E4" s="37" t="s">
        <v>11</v>
      </c>
      <c r="F4" s="37" t="s">
        <v>12</v>
      </c>
      <c r="G4" s="37" t="s">
        <v>13</v>
      </c>
      <c r="H4" s="38"/>
      <c r="I4" s="37" t="s">
        <v>9</v>
      </c>
      <c r="J4" s="40" t="s">
        <v>10</v>
      </c>
      <c r="K4" s="37" t="s">
        <v>11</v>
      </c>
      <c r="L4" s="37" t="s">
        <v>12</v>
      </c>
      <c r="M4" s="37" t="s">
        <v>13</v>
      </c>
    </row>
    <row r="5" spans="1:13" ht="15" customHeight="1">
      <c r="A5" s="33">
        <v>318</v>
      </c>
      <c r="B5" s="33">
        <v>0</v>
      </c>
      <c r="C5" s="33">
        <v>1</v>
      </c>
      <c r="D5" s="89" t="s">
        <v>429</v>
      </c>
      <c r="E5" s="34">
        <v>0.020277777777777777</v>
      </c>
      <c r="F5" s="34">
        <v>0.009027777777777779</v>
      </c>
      <c r="G5" s="34">
        <f aca="true" t="shared" si="0" ref="G5:G66">IF(D5="","",E5-F5)</f>
        <v>0.011249999999999998</v>
      </c>
      <c r="H5" s="7"/>
      <c r="I5" s="5">
        <v>1</v>
      </c>
      <c r="J5" s="36" t="s">
        <v>63</v>
      </c>
      <c r="K5" s="6">
        <v>0.02179398148148148</v>
      </c>
      <c r="L5" s="34">
        <v>0.01267361111111111</v>
      </c>
      <c r="M5" s="6">
        <v>0.00912037037037037</v>
      </c>
    </row>
    <row r="6" spans="1:13" ht="15" customHeight="1">
      <c r="A6" s="33">
        <v>259</v>
      </c>
      <c r="B6" s="33" t="str">
        <f>IF(A6="","",VLOOKUP(A6,Entrants!$B$4:$D$104,3))</f>
        <v>TT</v>
      </c>
      <c r="C6" s="33">
        <v>2</v>
      </c>
      <c r="D6" s="89" t="str">
        <f>IF(A6="","",VLOOKUP(A6,Entrants!$B$4:$D$104,2))</f>
        <v>Herron, Leanne</v>
      </c>
      <c r="E6" s="34">
        <v>0.021412037037037035</v>
      </c>
      <c r="F6" s="34">
        <f>IF(A6="","",VLOOKUP(A6,Entrants!$B$4:$M$104,10))</f>
        <v>0.010069444444444445</v>
      </c>
      <c r="G6" s="34">
        <f t="shared" si="0"/>
        <v>0.01134259259259259</v>
      </c>
      <c r="H6" s="7"/>
      <c r="I6" s="5">
        <v>2</v>
      </c>
      <c r="J6" s="36" t="s">
        <v>65</v>
      </c>
      <c r="K6" s="6">
        <v>0.022997685185185187</v>
      </c>
      <c r="L6" s="6">
        <v>0.012152777777777778</v>
      </c>
      <c r="M6" s="6">
        <v>0.010844907407407409</v>
      </c>
    </row>
    <row r="7" spans="1:13" ht="15" customHeight="1">
      <c r="A7" s="33">
        <v>274</v>
      </c>
      <c r="B7" s="33" t="str">
        <f>IF(A7="","",VLOOKUP(A7,Entrants!$B$4:$D$104,3))</f>
        <v>GAL</v>
      </c>
      <c r="C7" s="33">
        <v>3</v>
      </c>
      <c r="D7" s="89" t="str">
        <f>IF(A7="","",VLOOKUP(A7,Entrants!$B$4:$D$104,2))</f>
        <v>Mason, Claire</v>
      </c>
      <c r="E7" s="34">
        <v>0.021597222222222223</v>
      </c>
      <c r="F7" s="34">
        <f>IF(A7="","",VLOOKUP(A7,Entrants!$B$4:$M$104,10))</f>
        <v>0.007986111111111112</v>
      </c>
      <c r="G7" s="34">
        <f>IF(D7="","",E7-F7)</f>
        <v>0.01361111111111111</v>
      </c>
      <c r="H7" s="7"/>
      <c r="I7" s="5">
        <v>3</v>
      </c>
      <c r="J7" s="32" t="s">
        <v>61</v>
      </c>
      <c r="K7" s="34">
        <v>0.02273148148148148</v>
      </c>
      <c r="L7" s="34">
        <v>0.011805555555555555</v>
      </c>
      <c r="M7" s="34">
        <v>0.010925925925925926</v>
      </c>
    </row>
    <row r="8" spans="1:13" ht="15" customHeight="1">
      <c r="A8" s="33">
        <v>208</v>
      </c>
      <c r="B8" s="33" t="str">
        <f>IF(A8="","",VLOOKUP(A8,Entrants!$B$4:$D$104,3))</f>
        <v>RR</v>
      </c>
      <c r="C8" s="33">
        <v>4</v>
      </c>
      <c r="D8" s="89" t="str">
        <f>IF(A8="","",VLOOKUP(A8,Entrants!$B$4:$D$104,2))</f>
        <v>Baxter, Ian</v>
      </c>
      <c r="E8" s="34">
        <v>0.021631944444444443</v>
      </c>
      <c r="F8" s="34">
        <f>IF(A8="","",VLOOKUP(A8,Entrants!$B$4:$M$104,10))</f>
        <v>0.010416666666666666</v>
      </c>
      <c r="G8" s="34">
        <f t="shared" si="0"/>
        <v>0.011215277777777777</v>
      </c>
      <c r="H8" s="7"/>
      <c r="I8" s="5">
        <v>4</v>
      </c>
      <c r="J8" s="36" t="s">
        <v>39</v>
      </c>
      <c r="K8" s="6">
        <v>0.022407407407407407</v>
      </c>
      <c r="L8" s="6">
        <v>0.011458333333333334</v>
      </c>
      <c r="M8" s="6">
        <v>0.010949074074074073</v>
      </c>
    </row>
    <row r="9" spans="1:13" ht="15" customHeight="1">
      <c r="A9" s="33">
        <v>241</v>
      </c>
      <c r="B9" s="33" t="str">
        <f>IF(A9="","",VLOOKUP(A9,Entrants!$B$4:$D$104,3))</f>
        <v>RD</v>
      </c>
      <c r="C9" s="33">
        <v>5</v>
      </c>
      <c r="D9" s="89" t="str">
        <f>IF(A9="","",VLOOKUP(A9,Entrants!$B$4:$D$104,2))</f>
        <v>Fiddaman, Josh</v>
      </c>
      <c r="E9" s="34">
        <v>0.02179398148148148</v>
      </c>
      <c r="F9" s="34">
        <f>IF(A9="","",VLOOKUP(A9,Entrants!$B$4:$M$104,10))</f>
        <v>0.01267361111111111</v>
      </c>
      <c r="G9" s="34">
        <f t="shared" si="0"/>
        <v>0.00912037037037037</v>
      </c>
      <c r="H9" s="7"/>
      <c r="I9" s="5">
        <v>5</v>
      </c>
      <c r="J9" s="32" t="s">
        <v>433</v>
      </c>
      <c r="K9" s="34">
        <v>0.021805555555555554</v>
      </c>
      <c r="L9" s="34">
        <v>0.010590277777777777</v>
      </c>
      <c r="M9" s="34">
        <v>0.011215277777777777</v>
      </c>
    </row>
    <row r="10" spans="1:13" ht="15" customHeight="1">
      <c r="A10" s="33">
        <v>322</v>
      </c>
      <c r="B10" s="33">
        <v>0</v>
      </c>
      <c r="C10" s="33">
        <v>6</v>
      </c>
      <c r="D10" s="89" t="s">
        <v>433</v>
      </c>
      <c r="E10" s="34">
        <v>0.021805555555555554</v>
      </c>
      <c r="F10" s="34">
        <v>0.010590277777777777</v>
      </c>
      <c r="G10" s="34">
        <f t="shared" si="0"/>
        <v>0.011215277777777777</v>
      </c>
      <c r="H10" s="7"/>
      <c r="I10" s="5">
        <v>6</v>
      </c>
      <c r="J10" s="32" t="s">
        <v>33</v>
      </c>
      <c r="K10" s="34">
        <v>0.021631944444444443</v>
      </c>
      <c r="L10" s="34">
        <v>0.010416666666666666</v>
      </c>
      <c r="M10" s="34">
        <v>0.011215277777777777</v>
      </c>
    </row>
    <row r="11" spans="1:13" ht="15" customHeight="1">
      <c r="A11" s="33">
        <v>224</v>
      </c>
      <c r="B11" s="33" t="str">
        <f>IF(A11="","",VLOOKUP(A11,Entrants!$B$4:$D$104,3))</f>
        <v>CS5K</v>
      </c>
      <c r="C11" s="33">
        <v>7</v>
      </c>
      <c r="D11" s="89" t="str">
        <f>IF(A11="","",VLOOKUP(A11,Entrants!$B$4:$D$104,2))</f>
        <v>Catchpole, John</v>
      </c>
      <c r="E11" s="34">
        <v>0.021840277777777778</v>
      </c>
      <c r="F11" s="34">
        <f>IF(A11="","",VLOOKUP(A11,Entrants!$B$4:$M$104,10))</f>
        <v>0.006076388888888889</v>
      </c>
      <c r="G11" s="34">
        <f t="shared" si="0"/>
        <v>0.01576388888888889</v>
      </c>
      <c r="H11" s="7"/>
      <c r="I11" s="5">
        <v>7</v>
      </c>
      <c r="J11" s="36" t="s">
        <v>429</v>
      </c>
      <c r="K11" s="6">
        <v>0.020277777777777777</v>
      </c>
      <c r="L11" s="6">
        <v>0.009027777777777779</v>
      </c>
      <c r="M11" s="6">
        <v>0.011249999999999998</v>
      </c>
    </row>
    <row r="12" spans="1:13" ht="15" customHeight="1">
      <c r="A12" s="33">
        <v>321</v>
      </c>
      <c r="B12" s="33">
        <v>0</v>
      </c>
      <c r="C12" s="33">
        <v>8</v>
      </c>
      <c r="D12" s="89" t="s">
        <v>432</v>
      </c>
      <c r="E12" s="34">
        <v>0.021956018518518517</v>
      </c>
      <c r="F12" s="34">
        <v>0.009895833333333333</v>
      </c>
      <c r="G12" s="34">
        <f>IF(D12="","",E12-F12)</f>
        <v>0.012060185185185184</v>
      </c>
      <c r="H12" s="7"/>
      <c r="I12" s="5">
        <v>8</v>
      </c>
      <c r="J12" s="32" t="s">
        <v>164</v>
      </c>
      <c r="K12" s="34">
        <v>0.022962962962962966</v>
      </c>
      <c r="L12" s="34">
        <v>0.011631944444444445</v>
      </c>
      <c r="M12" s="34">
        <v>0.011331018518518522</v>
      </c>
    </row>
    <row r="13" spans="1:13" ht="15" customHeight="1">
      <c r="A13" s="33">
        <v>299</v>
      </c>
      <c r="B13" s="33" t="str">
        <f>IF(A13="","",VLOOKUP(A13,Entrants!$B$4:$D$104,3))</f>
        <v>AA</v>
      </c>
      <c r="C13" s="33">
        <v>9</v>
      </c>
      <c r="D13" s="89" t="str">
        <f>IF(A13="","",VLOOKUP(A13,Entrants!$B$4:$D$104,2))</f>
        <v>Todd, Gary</v>
      </c>
      <c r="E13" s="34">
        <v>0.021979166666666664</v>
      </c>
      <c r="F13" s="34">
        <f>IF(A13="","",VLOOKUP(A13,Entrants!$B$4:$M$104,10))</f>
        <v>0.008159722222222223</v>
      </c>
      <c r="G13" s="34">
        <f t="shared" si="0"/>
        <v>0.013819444444444441</v>
      </c>
      <c r="H13" s="7"/>
      <c r="I13" s="5">
        <v>9</v>
      </c>
      <c r="J13" s="36" t="s">
        <v>46</v>
      </c>
      <c r="K13" s="6">
        <v>0.021412037037037035</v>
      </c>
      <c r="L13" s="6">
        <v>0.010069444444444445</v>
      </c>
      <c r="M13" s="6">
        <v>0.01134259259259259</v>
      </c>
    </row>
    <row r="14" spans="1:13" ht="15" customHeight="1">
      <c r="A14" s="33">
        <v>302</v>
      </c>
      <c r="B14" s="33" t="str">
        <f>IF(A14="","",VLOOKUP(A14,Entrants!$B$4:$D$104,3))</f>
        <v>SW</v>
      </c>
      <c r="C14" s="33">
        <v>10</v>
      </c>
      <c r="D14" s="89" t="str">
        <f>IF(A14="","",VLOOKUP(A14,Entrants!$B$4:$D$104,2))</f>
        <v>Walbank, Mark</v>
      </c>
      <c r="E14" s="34">
        <v>0.02201388888888889</v>
      </c>
      <c r="F14" s="34">
        <f>IF(A14="","",VLOOKUP(A14,Entrants!$B$4:$M$104,10))</f>
        <v>0.010243055555555556</v>
      </c>
      <c r="G14" s="34">
        <f t="shared" si="0"/>
        <v>0.011770833333333333</v>
      </c>
      <c r="H14" s="7"/>
      <c r="I14" s="5">
        <v>10</v>
      </c>
      <c r="J14" s="7" t="s">
        <v>192</v>
      </c>
      <c r="K14" s="6">
        <v>0.02318287037037037</v>
      </c>
      <c r="L14" s="6">
        <v>0.011805555555555555</v>
      </c>
      <c r="M14" s="6">
        <v>0.011377314814814816</v>
      </c>
    </row>
    <row r="15" spans="1:13" ht="15" customHeight="1">
      <c r="A15" s="33">
        <v>292</v>
      </c>
      <c r="B15" s="33" t="str">
        <f>IF(A15="","",VLOOKUP(A15,Entrants!$B$4:$D$104,3))</f>
        <v>RR</v>
      </c>
      <c r="C15" s="33">
        <v>11</v>
      </c>
      <c r="D15" s="89" t="str">
        <f>IF(A15="","",VLOOKUP(A15,Entrants!$B$4:$D$104,2))</f>
        <v>Shillinglaw, Richard</v>
      </c>
      <c r="E15" s="34">
        <v>0.02202546296296296</v>
      </c>
      <c r="F15" s="34">
        <f>IF(A15="","",VLOOKUP(A15,Entrants!$B$4:$M$104,10))</f>
        <v>0.010416666666666666</v>
      </c>
      <c r="G15" s="34">
        <f t="shared" si="0"/>
        <v>0.011608796296296292</v>
      </c>
      <c r="H15" s="7"/>
      <c r="I15" s="5">
        <v>11</v>
      </c>
      <c r="J15" s="32" t="s">
        <v>209</v>
      </c>
      <c r="K15" s="34">
        <v>0.022488425925925926</v>
      </c>
      <c r="L15" s="34">
        <v>0.010937500000000001</v>
      </c>
      <c r="M15" s="34">
        <v>0.011550925925925925</v>
      </c>
    </row>
    <row r="16" spans="1:13" ht="15" customHeight="1">
      <c r="A16" s="33">
        <v>275</v>
      </c>
      <c r="B16" s="33" t="str">
        <f>IF(A16="","",VLOOKUP(A16,Entrants!$B$4:$D$104,3))</f>
        <v>MM</v>
      </c>
      <c r="C16" s="33">
        <v>12</v>
      </c>
      <c r="D16" s="89" t="str">
        <f>IF(A16="","",VLOOKUP(A16,Entrants!$B$4:$D$104,2))</f>
        <v>Maxwell, Glen</v>
      </c>
      <c r="E16" s="34">
        <v>0.02202546296296296</v>
      </c>
      <c r="F16" s="34">
        <f>IF(A16="","",VLOOKUP(A16,Entrants!$B$4:$M$104,10))</f>
        <v>0.0038194444444444443</v>
      </c>
      <c r="G16" s="34">
        <f t="shared" si="0"/>
        <v>0.018206018518518514</v>
      </c>
      <c r="H16" s="7"/>
      <c r="I16" s="5">
        <v>12</v>
      </c>
      <c r="J16" s="32" t="s">
        <v>45</v>
      </c>
      <c r="K16" s="34">
        <v>0.02202546296296296</v>
      </c>
      <c r="L16" s="34">
        <v>0.010416666666666666</v>
      </c>
      <c r="M16" s="34">
        <v>0.011608796296296292</v>
      </c>
    </row>
    <row r="17" spans="1:13" ht="15" customHeight="1">
      <c r="A17" s="33">
        <v>247</v>
      </c>
      <c r="B17" s="33" t="str">
        <f>IF(A17="","",VLOOKUP(A17,Entrants!$B$4:$D$104,3))</f>
        <v>HT</v>
      </c>
      <c r="C17" s="33">
        <v>13</v>
      </c>
      <c r="D17" s="89" t="str">
        <f>IF(A17="","",VLOOKUP(A17,Entrants!$B$4:$D$104,2))</f>
        <v>Freeman, Lewis</v>
      </c>
      <c r="E17" s="34">
        <v>0.022037037037037036</v>
      </c>
      <c r="F17" s="34">
        <f>IF(A17="","",VLOOKUP(A17,Entrants!$B$4:$M$104,10))</f>
        <v>0.009895833333333333</v>
      </c>
      <c r="G17" s="34">
        <f t="shared" si="0"/>
        <v>0.012141203703703703</v>
      </c>
      <c r="H17" s="7"/>
      <c r="I17" s="5">
        <v>13</v>
      </c>
      <c r="J17" s="36" t="s">
        <v>66</v>
      </c>
      <c r="K17" s="6">
        <v>0.02217592592592593</v>
      </c>
      <c r="L17" s="6">
        <v>0.010416666666666666</v>
      </c>
      <c r="M17" s="6">
        <v>0.011759259259259263</v>
      </c>
    </row>
    <row r="18" spans="1:13" ht="15" customHeight="1">
      <c r="A18" s="33">
        <v>310</v>
      </c>
      <c r="B18" s="5" t="s">
        <v>169</v>
      </c>
      <c r="C18" s="33">
        <v>14</v>
      </c>
      <c r="D18" s="89" t="s">
        <v>235</v>
      </c>
      <c r="E18" s="34">
        <v>0.022048611111111113</v>
      </c>
      <c r="F18" s="34">
        <v>0.0067708333333333336</v>
      </c>
      <c r="G18" s="34">
        <f t="shared" si="0"/>
        <v>0.015277777777777779</v>
      </c>
      <c r="H18" s="7"/>
      <c r="I18" s="5">
        <v>14</v>
      </c>
      <c r="J18" s="32" t="s">
        <v>127</v>
      </c>
      <c r="K18" s="34">
        <v>0.02201388888888889</v>
      </c>
      <c r="L18" s="34">
        <v>0.010243055555555556</v>
      </c>
      <c r="M18" s="34">
        <v>0.011770833333333333</v>
      </c>
    </row>
    <row r="19" spans="1:13" ht="15" customHeight="1">
      <c r="A19" s="33">
        <v>291</v>
      </c>
      <c r="B19" s="33" t="str">
        <f>IF(A19="","",VLOOKUP(A19,Entrants!$B$4:$D$104,3))</f>
        <v>AA</v>
      </c>
      <c r="C19" s="33">
        <v>15</v>
      </c>
      <c r="D19" s="89" t="str">
        <f>IF(A19="","",VLOOKUP(A19,Entrants!$B$4:$D$104,2))</f>
        <v>Shaw, Billy</v>
      </c>
      <c r="E19" s="34">
        <v>0.022060185185185183</v>
      </c>
      <c r="F19" s="34">
        <f>IF(A19="","",VLOOKUP(A19,Entrants!$B$4:$M$104,10))</f>
        <v>0.010069444444444445</v>
      </c>
      <c r="G19" s="34">
        <f t="shared" si="0"/>
        <v>0.011990740740740738</v>
      </c>
      <c r="H19" s="7"/>
      <c r="I19" s="5">
        <v>15</v>
      </c>
      <c r="J19" s="32" t="s">
        <v>40</v>
      </c>
      <c r="K19" s="34">
        <v>0.022569444444444444</v>
      </c>
      <c r="L19" s="34">
        <v>0.010590277777777777</v>
      </c>
      <c r="M19" s="34">
        <v>0.011979166666666667</v>
      </c>
    </row>
    <row r="20" spans="1:13" ht="15" customHeight="1">
      <c r="A20" s="33">
        <v>277</v>
      </c>
      <c r="B20" s="33" t="str">
        <f>IF(A20="","",VLOOKUP(A20,Entrants!$B$4:$D$104,3))</f>
        <v>OS</v>
      </c>
      <c r="C20" s="33">
        <v>16</v>
      </c>
      <c r="D20" s="89" t="str">
        <f>IF(A20="","",VLOOKUP(A20,Entrants!$B$4:$D$104,2))</f>
        <v>McGarry, David</v>
      </c>
      <c r="E20" s="34">
        <v>0.022083333333333333</v>
      </c>
      <c r="F20" s="34">
        <f>IF(A20="","",VLOOKUP(A20,Entrants!$B$4:$M$104,10))</f>
        <v>0.009895833333333333</v>
      </c>
      <c r="G20" s="34">
        <f t="shared" si="0"/>
        <v>0.0121875</v>
      </c>
      <c r="H20" s="7"/>
      <c r="I20" s="5">
        <v>16</v>
      </c>
      <c r="J20" s="32" t="s">
        <v>114</v>
      </c>
      <c r="K20" s="34">
        <v>0.022060185185185183</v>
      </c>
      <c r="L20" s="34">
        <v>0.010069444444444445</v>
      </c>
      <c r="M20" s="34">
        <v>0.011990740740740738</v>
      </c>
    </row>
    <row r="21" spans="1:13" ht="15" customHeight="1">
      <c r="A21" s="33">
        <v>286</v>
      </c>
      <c r="B21" s="33">
        <f>IF(A21="","",VLOOKUP(A21,Entrants!$B$4:$D$104,3))</f>
        <v>0</v>
      </c>
      <c r="C21" s="33">
        <v>17</v>
      </c>
      <c r="D21" s="89" t="str">
        <f>IF(A21="","",VLOOKUP(A21,Entrants!$B$4:$D$104,2))</f>
        <v>Rawlinson, Louise</v>
      </c>
      <c r="E21" s="34">
        <v>0.022083333333333333</v>
      </c>
      <c r="F21" s="34">
        <f>IF(A21="","",VLOOKUP(A21,Entrants!$B$4:$M$104,10))</f>
        <v>0.005902777777777778</v>
      </c>
      <c r="G21" s="34">
        <f t="shared" si="0"/>
        <v>0.016180555555555556</v>
      </c>
      <c r="H21" s="7"/>
      <c r="I21" s="5">
        <v>17</v>
      </c>
      <c r="J21" s="32" t="s">
        <v>432</v>
      </c>
      <c r="K21" s="34">
        <v>0.021956018518518517</v>
      </c>
      <c r="L21" s="34">
        <v>0.009895833333333333</v>
      </c>
      <c r="M21" s="34">
        <v>0.012060185185185184</v>
      </c>
    </row>
    <row r="22" spans="1:13" ht="15" customHeight="1">
      <c r="A22" s="33">
        <v>309</v>
      </c>
      <c r="B22" s="5" t="s">
        <v>146</v>
      </c>
      <c r="C22" s="33">
        <v>18</v>
      </c>
      <c r="D22" s="89" t="s">
        <v>59</v>
      </c>
      <c r="E22" s="34">
        <v>0.02210648148148148</v>
      </c>
      <c r="F22" s="34">
        <v>0.007118055555555555</v>
      </c>
      <c r="G22" s="34">
        <f t="shared" si="0"/>
        <v>0.014988425925925926</v>
      </c>
      <c r="H22" s="7"/>
      <c r="I22" s="5">
        <v>18</v>
      </c>
      <c r="J22" s="32" t="s">
        <v>156</v>
      </c>
      <c r="K22" s="34">
        <v>0.022141203703703705</v>
      </c>
      <c r="L22" s="34">
        <v>0.010069444444444445</v>
      </c>
      <c r="M22" s="34">
        <v>0.01207175925925926</v>
      </c>
    </row>
    <row r="23" spans="1:13" ht="15" customHeight="1">
      <c r="A23" s="33">
        <v>296</v>
      </c>
      <c r="B23" s="33" t="str">
        <f>IF(A23="","",VLOOKUP(A23,Entrants!$B$4:$D$104,3))</f>
        <v>GAL</v>
      </c>
      <c r="C23" s="33">
        <v>19</v>
      </c>
      <c r="D23" s="89" t="str">
        <f>IF(A23="","",VLOOKUP(A23,Entrants!$B$4:$D$104,2))</f>
        <v>Stobbart, Joanne</v>
      </c>
      <c r="E23" s="34">
        <v>0.022129629629629628</v>
      </c>
      <c r="F23" s="34">
        <f>IF(A23="","",VLOOKUP(A23,Entrants!$B$4:$M$104,10))</f>
        <v>0.005902777777777778</v>
      </c>
      <c r="G23" s="34">
        <f t="shared" si="0"/>
        <v>0.01622685185185185</v>
      </c>
      <c r="H23" s="7"/>
      <c r="I23" s="5">
        <v>19</v>
      </c>
      <c r="J23" s="32" t="s">
        <v>102</v>
      </c>
      <c r="K23" s="34">
        <v>0.022037037037037036</v>
      </c>
      <c r="L23" s="34">
        <v>0.009895833333333333</v>
      </c>
      <c r="M23" s="34">
        <v>0.012141203703703703</v>
      </c>
    </row>
    <row r="24" spans="1:13" ht="15" customHeight="1">
      <c r="A24" s="33">
        <v>295</v>
      </c>
      <c r="B24" s="33" t="str">
        <f>IF(A24="","",VLOOKUP(A24,Entrants!$B$4:$D$104,3))</f>
        <v>RD</v>
      </c>
      <c r="C24" s="33">
        <v>20</v>
      </c>
      <c r="D24" s="89" t="str">
        <f>IF(A24="","",VLOOKUP(A24,Entrants!$B$4:$D$104,2))</f>
        <v>Stamp, David</v>
      </c>
      <c r="E24" s="34">
        <v>0.022141203703703705</v>
      </c>
      <c r="F24" s="34">
        <f>IF(A24="","",VLOOKUP(A24,Entrants!$B$4:$M$104,10))</f>
        <v>0.010069444444444445</v>
      </c>
      <c r="G24" s="34">
        <f t="shared" si="0"/>
        <v>0.01207175925925926</v>
      </c>
      <c r="H24" s="7"/>
      <c r="I24" s="5">
        <v>20</v>
      </c>
      <c r="J24" s="36" t="s">
        <v>228</v>
      </c>
      <c r="K24" s="6">
        <v>0.02224537037037037</v>
      </c>
      <c r="L24" s="6">
        <v>0.010069444444444445</v>
      </c>
      <c r="M24" s="6">
        <v>0.012175925925925925</v>
      </c>
    </row>
    <row r="25" spans="1:13" ht="15" customHeight="1">
      <c r="A25" s="33">
        <v>226</v>
      </c>
      <c r="B25" s="33" t="str">
        <f>IF(A25="","",VLOOKUP(A25,Entrants!$B$4:$D$104,3))</f>
        <v>DSS</v>
      </c>
      <c r="C25" s="33">
        <v>21</v>
      </c>
      <c r="D25" s="89" t="str">
        <f>IF(A25="","",VLOOKUP(A25,Entrants!$B$4:$D$104,2))</f>
        <v>Clelland, Yvonne</v>
      </c>
      <c r="E25" s="34">
        <v>0.022141203703703705</v>
      </c>
      <c r="F25" s="34">
        <f>IF(A25="","",VLOOKUP(A25,Entrants!$B$4:$M$104,10))</f>
        <v>0.007638888888888889</v>
      </c>
      <c r="G25" s="34">
        <f t="shared" si="0"/>
        <v>0.014502314814814815</v>
      </c>
      <c r="H25" s="7"/>
      <c r="I25" s="5">
        <v>21</v>
      </c>
      <c r="J25" s="32" t="s">
        <v>135</v>
      </c>
      <c r="K25" s="34">
        <v>0.022083333333333333</v>
      </c>
      <c r="L25" s="34">
        <v>0.009895833333333333</v>
      </c>
      <c r="M25" s="34">
        <v>0.0121875</v>
      </c>
    </row>
    <row r="26" spans="1:13" ht="15" customHeight="1">
      <c r="A26" s="33">
        <v>244</v>
      </c>
      <c r="B26" s="33" t="str">
        <f>IF(A26="","",VLOOKUP(A26,Entrants!$B$4:$D$104,3))</f>
        <v>OS</v>
      </c>
      <c r="C26" s="33">
        <v>22</v>
      </c>
      <c r="D26" s="89" t="str">
        <f>IF(A26="","",VLOOKUP(A26,Entrants!$B$4:$D$104,2))</f>
        <v>Forster, Ron</v>
      </c>
      <c r="E26" s="34">
        <v>0.022164351851851852</v>
      </c>
      <c r="F26" s="34">
        <f>IF(A26="","",VLOOKUP(A26,Entrants!$B$4:$M$104,10))</f>
        <v>0.007291666666666666</v>
      </c>
      <c r="G26" s="34">
        <f t="shared" si="0"/>
        <v>0.014872685185185187</v>
      </c>
      <c r="H26" s="7"/>
      <c r="I26" s="5">
        <v>22</v>
      </c>
      <c r="J26" s="36" t="s">
        <v>427</v>
      </c>
      <c r="K26" s="6">
        <v>0.022534722222222223</v>
      </c>
      <c r="L26" s="6">
        <v>0.010243055555555556</v>
      </c>
      <c r="M26" s="6">
        <v>0.012291666666666668</v>
      </c>
    </row>
    <row r="27" spans="1:13" ht="15" customHeight="1">
      <c r="A27" s="33">
        <v>289</v>
      </c>
      <c r="B27" s="33" t="str">
        <f>IF(A27="","",VLOOKUP(A27,Entrants!$B$4:$D$104,3))</f>
        <v>FC</v>
      </c>
      <c r="C27" s="33">
        <v>23</v>
      </c>
      <c r="D27" s="89" t="str">
        <f>IF(A27="","",VLOOKUP(A27,Entrants!$B$4:$D$104,2))</f>
        <v>Scott, Martin</v>
      </c>
      <c r="E27" s="34">
        <v>0.02217592592592593</v>
      </c>
      <c r="F27" s="34">
        <f>IF(A27="","",VLOOKUP(A27,Entrants!$B$4:$M$104,10))</f>
        <v>0.010416666666666666</v>
      </c>
      <c r="G27" s="34">
        <f t="shared" si="0"/>
        <v>0.011759259259259263</v>
      </c>
      <c r="H27" s="7"/>
      <c r="I27" s="5">
        <v>23</v>
      </c>
      <c r="J27" s="36" t="s">
        <v>124</v>
      </c>
      <c r="K27" s="6">
        <v>0.022511574074074073</v>
      </c>
      <c r="L27" s="6">
        <v>0.010069444444444445</v>
      </c>
      <c r="M27" s="6">
        <v>0.012442129629629628</v>
      </c>
    </row>
    <row r="28" spans="1:13" ht="15" customHeight="1">
      <c r="A28" s="33">
        <v>294</v>
      </c>
      <c r="B28" s="33" t="str">
        <f>IF(A28="","",VLOOKUP(A28,Entrants!$B$4:$D$104,3))</f>
        <v>AD</v>
      </c>
      <c r="C28" s="33">
        <v>24</v>
      </c>
      <c r="D28" s="89" t="str">
        <f>IF(A28="","",VLOOKUP(A28,Entrants!$B$4:$D$104,2))</f>
        <v>Stafford, Dayle</v>
      </c>
      <c r="E28" s="34">
        <v>0.02224537037037037</v>
      </c>
      <c r="F28" s="34">
        <f>IF(A28="","",VLOOKUP(A28,Entrants!$B$4:$M$104,10))</f>
        <v>0.010069444444444445</v>
      </c>
      <c r="G28" s="34">
        <f t="shared" si="0"/>
        <v>0.012175925925925925</v>
      </c>
      <c r="H28" s="7"/>
      <c r="I28" s="5">
        <v>24</v>
      </c>
      <c r="J28" s="32" t="s">
        <v>223</v>
      </c>
      <c r="K28" s="34">
        <v>0.022372685185185186</v>
      </c>
      <c r="L28" s="34">
        <v>0.009895833333333333</v>
      </c>
      <c r="M28" s="34">
        <v>0.012476851851851854</v>
      </c>
    </row>
    <row r="29" spans="1:13" ht="15" customHeight="1">
      <c r="A29" s="33">
        <v>297</v>
      </c>
      <c r="B29" s="33">
        <f>IF(A29="","",VLOOKUP(A29,Entrants!$B$4:$D$104,3))</f>
        <v>0</v>
      </c>
      <c r="C29" s="33">
        <v>25</v>
      </c>
      <c r="D29" s="89" t="str">
        <f>IF(A29="","",VLOOKUP(A29,Entrants!$B$4:$D$104,2))</f>
        <v>Storey, Katherine</v>
      </c>
      <c r="E29" s="34">
        <v>0.02226851851851852</v>
      </c>
      <c r="F29" s="34">
        <f>IF(A29="","",VLOOKUP(A29,Entrants!$B$4:$M$104,10))</f>
        <v>0.008333333333333333</v>
      </c>
      <c r="G29" s="34">
        <f t="shared" si="0"/>
        <v>0.013935185185185188</v>
      </c>
      <c r="H29" s="7"/>
      <c r="I29" s="5">
        <v>25</v>
      </c>
      <c r="J29" s="36" t="s">
        <v>159</v>
      </c>
      <c r="K29" s="6">
        <v>0.023067129629629632</v>
      </c>
      <c r="L29" s="6">
        <v>0.010416666666666666</v>
      </c>
      <c r="M29" s="6">
        <v>0.012650462962962966</v>
      </c>
    </row>
    <row r="30" spans="1:13" ht="15" customHeight="1">
      <c r="A30" s="33">
        <v>255</v>
      </c>
      <c r="B30" s="33" t="str">
        <f>IF(A30="","",VLOOKUP(A30,Entrants!$B$4:$D$104,3))</f>
        <v>CC</v>
      </c>
      <c r="C30" s="33">
        <v>26</v>
      </c>
      <c r="D30" s="89" t="str">
        <f>IF(A30="","",VLOOKUP(A30,Entrants!$B$4:$D$104,2))</f>
        <v>Gillie, Kathryn</v>
      </c>
      <c r="E30" s="34">
        <v>0.02228009259259259</v>
      </c>
      <c r="F30" s="34">
        <f>IF(A30="","",VLOOKUP(A30,Entrants!$B$4:$M$104,10))</f>
        <v>0.007638888888888889</v>
      </c>
      <c r="G30" s="34">
        <f t="shared" si="0"/>
        <v>0.014641203703703701</v>
      </c>
      <c r="H30" s="7"/>
      <c r="I30" s="5">
        <v>26</v>
      </c>
      <c r="J30" s="32" t="s">
        <v>107</v>
      </c>
      <c r="K30" s="34">
        <v>0.022662037037037036</v>
      </c>
      <c r="L30" s="34">
        <v>0.009895833333333333</v>
      </c>
      <c r="M30" s="34">
        <v>0.012766203703703703</v>
      </c>
    </row>
    <row r="31" spans="1:13" ht="15" customHeight="1">
      <c r="A31" s="33">
        <v>213</v>
      </c>
      <c r="B31" s="33" t="str">
        <f>IF(A31="","",VLOOKUP(A31,Entrants!$B$4:$D$104,3))</f>
        <v>C25K</v>
      </c>
      <c r="C31" s="33">
        <v>27</v>
      </c>
      <c r="D31" s="89" t="str">
        <f>IF(A31="","",VLOOKUP(A31,Entrants!$B$4:$D$104,2))</f>
        <v>Boldon, Rose</v>
      </c>
      <c r="E31" s="34">
        <v>0.022291666666666668</v>
      </c>
      <c r="F31" s="34">
        <f>IF(A31="","",VLOOKUP(A31,Entrants!$B$4:$M$104,10))</f>
        <v>0.007291666666666666</v>
      </c>
      <c r="G31" s="34">
        <f t="shared" si="0"/>
        <v>0.015000000000000003</v>
      </c>
      <c r="H31" s="7"/>
      <c r="I31" s="5">
        <v>27</v>
      </c>
      <c r="J31" s="32" t="s">
        <v>64</v>
      </c>
      <c r="K31" s="34">
        <v>0.022337962962962962</v>
      </c>
      <c r="L31" s="34">
        <v>0.009027777777777779</v>
      </c>
      <c r="M31" s="34">
        <v>0.013310185185185184</v>
      </c>
    </row>
    <row r="32" spans="1:13" ht="15" customHeight="1">
      <c r="A32" s="33">
        <v>246</v>
      </c>
      <c r="B32" s="33" t="str">
        <f>IF(A32="","",VLOOKUP(A32,Entrants!$B$4:$D$104,3))</f>
        <v>OS</v>
      </c>
      <c r="C32" s="33">
        <v>28</v>
      </c>
      <c r="D32" s="89" t="str">
        <f>IF(A32="","",VLOOKUP(A32,Entrants!$B$4:$D$104,2))</f>
        <v>Freeman, Kevin</v>
      </c>
      <c r="E32" s="34">
        <v>0.022326388888888885</v>
      </c>
      <c r="F32" s="34">
        <f>IF(A32="","",VLOOKUP(A32,Entrants!$B$4:$M$104,10))</f>
        <v>0.008854166666666666</v>
      </c>
      <c r="G32" s="34">
        <f t="shared" si="0"/>
        <v>0.013472222222222219</v>
      </c>
      <c r="H32" s="7"/>
      <c r="I32" s="5">
        <v>28</v>
      </c>
      <c r="J32" s="32" t="s">
        <v>60</v>
      </c>
      <c r="K32" s="34">
        <v>0.022546296296296297</v>
      </c>
      <c r="L32" s="34">
        <v>0.00920138888888889</v>
      </c>
      <c r="M32" s="34">
        <v>0.013344907407407408</v>
      </c>
    </row>
    <row r="33" spans="1:13" ht="15" customHeight="1">
      <c r="A33" s="33">
        <v>211</v>
      </c>
      <c r="B33" s="33" t="str">
        <f>IF(A33="","",VLOOKUP(A33,Entrants!$B$4:$D$104,3))</f>
        <v>BB</v>
      </c>
      <c r="C33" s="33">
        <v>29</v>
      </c>
      <c r="D33" s="89" t="str">
        <f>IF(A33="","",VLOOKUP(A33,Entrants!$B$4:$D$104,2))</f>
        <v>Blackett, Paul</v>
      </c>
      <c r="E33" s="34">
        <v>0.022337962962962962</v>
      </c>
      <c r="F33" s="34">
        <f>IF(A33="","",VLOOKUP(A33,Entrants!$B$4:$M$104,10))</f>
        <v>0.009027777777777779</v>
      </c>
      <c r="G33" s="34">
        <f t="shared" si="0"/>
        <v>0.013310185185185184</v>
      </c>
      <c r="H33" s="7"/>
      <c r="I33" s="5">
        <v>29</v>
      </c>
      <c r="J33" s="7" t="s">
        <v>58</v>
      </c>
      <c r="K33" s="6">
        <v>0.022395833333333334</v>
      </c>
      <c r="L33" s="6">
        <v>0.009027777777777779</v>
      </c>
      <c r="M33" s="6">
        <v>0.013368055555555555</v>
      </c>
    </row>
    <row r="34" spans="1:13" ht="15" customHeight="1">
      <c r="A34" s="33">
        <v>228</v>
      </c>
      <c r="B34" s="33" t="str">
        <f>IF(A34="","",VLOOKUP(A34,Entrants!$B$4:$D$104,3))</f>
        <v>RD</v>
      </c>
      <c r="C34" s="33">
        <v>30</v>
      </c>
      <c r="D34" s="89" t="str">
        <f>IF(A34="","",VLOOKUP(A34,Entrants!$B$4:$D$104,2))</f>
        <v>Craddock, Anne</v>
      </c>
      <c r="E34" s="34">
        <v>0.022349537037037032</v>
      </c>
      <c r="F34" s="34">
        <f>IF(A34="","",VLOOKUP(A34,Entrants!$B$4:$M$104,10))</f>
        <v>0.007986111111111112</v>
      </c>
      <c r="G34" s="34">
        <f t="shared" si="0"/>
        <v>0.01436342592592592</v>
      </c>
      <c r="H34" s="7"/>
      <c r="I34" s="5">
        <v>30</v>
      </c>
      <c r="J34" s="32" t="s">
        <v>106</v>
      </c>
      <c r="K34" s="34">
        <v>0.02245370370370371</v>
      </c>
      <c r="L34" s="34">
        <v>0.009027777777777779</v>
      </c>
      <c r="M34" s="34">
        <v>0.01342592592592593</v>
      </c>
    </row>
    <row r="35" spans="1:13" ht="15" customHeight="1">
      <c r="A35" s="33">
        <v>283</v>
      </c>
      <c r="B35" s="33" t="str">
        <f>IF(A35="","",VLOOKUP(A35,Entrants!$B$4:$D$104,3))</f>
        <v>AA</v>
      </c>
      <c r="C35" s="33">
        <v>31</v>
      </c>
      <c r="D35" s="89" t="str">
        <f>IF(A35="","",VLOOKUP(A35,Entrants!$B$4:$D$104,2))</f>
        <v>Munro, Lynn</v>
      </c>
      <c r="E35" s="34">
        <v>0.022361111111111113</v>
      </c>
      <c r="F35" s="34">
        <f>IF(A35="","",VLOOKUP(A35,Entrants!$B$4:$M$104,10))</f>
        <v>0.004861111111111111</v>
      </c>
      <c r="G35" s="34">
        <f t="shared" si="0"/>
        <v>0.0175</v>
      </c>
      <c r="H35" s="7"/>
      <c r="I35" s="5">
        <v>31</v>
      </c>
      <c r="J35" s="32" t="s">
        <v>198</v>
      </c>
      <c r="K35" s="34">
        <v>0.02263888888888889</v>
      </c>
      <c r="L35" s="34">
        <v>0.00920138888888889</v>
      </c>
      <c r="M35" s="34">
        <v>0.0134375</v>
      </c>
    </row>
    <row r="36" spans="1:13" ht="15" customHeight="1">
      <c r="A36" s="33">
        <v>281</v>
      </c>
      <c r="B36" s="33" t="str">
        <f>IF(A36="","",VLOOKUP(A36,Entrants!$B$4:$D$104,3))</f>
        <v>AD</v>
      </c>
      <c r="C36" s="33">
        <v>32</v>
      </c>
      <c r="D36" s="89" t="str">
        <f>IF(A36="","",VLOOKUP(A36,Entrants!$B$4:$D$104,2))</f>
        <v>Moffett, Tom</v>
      </c>
      <c r="E36" s="34">
        <v>0.022372685185185186</v>
      </c>
      <c r="F36" s="34">
        <f>IF(A36="","",VLOOKUP(A36,Entrants!$B$4:$M$104,10))</f>
        <v>0.009895833333333333</v>
      </c>
      <c r="G36" s="34">
        <f t="shared" si="0"/>
        <v>0.012476851851851854</v>
      </c>
      <c r="H36" s="7"/>
      <c r="I36" s="5">
        <v>32</v>
      </c>
      <c r="J36" s="32" t="s">
        <v>163</v>
      </c>
      <c r="K36" s="34">
        <v>0.022326388888888885</v>
      </c>
      <c r="L36" s="34">
        <v>0.008854166666666666</v>
      </c>
      <c r="M36" s="34">
        <v>0.013472222222222219</v>
      </c>
    </row>
    <row r="37" spans="1:13" ht="15" customHeight="1">
      <c r="A37" s="33">
        <v>257</v>
      </c>
      <c r="B37" s="33" t="str">
        <f>IF(A37="","",VLOOKUP(A37,Entrants!$B$4:$D$104,3))</f>
        <v>CM</v>
      </c>
      <c r="C37" s="33">
        <v>33</v>
      </c>
      <c r="D37" s="89" t="str">
        <f>IF(A37="","",VLOOKUP(A37,Entrants!$B$4:$D$104,2))</f>
        <v>Harmon, Gemma</v>
      </c>
      <c r="E37" s="34">
        <v>0.022395833333333334</v>
      </c>
      <c r="F37" s="34">
        <f>IF(A37="","",VLOOKUP(A37,Entrants!$B$4:$M$104,10))</f>
        <v>0.009027777777777779</v>
      </c>
      <c r="G37" s="34">
        <f t="shared" si="0"/>
        <v>0.013368055555555555</v>
      </c>
      <c r="H37" s="7"/>
      <c r="I37" s="5">
        <v>33</v>
      </c>
      <c r="J37" s="32" t="s">
        <v>51</v>
      </c>
      <c r="K37" s="34">
        <v>0.022685185185185183</v>
      </c>
      <c r="L37" s="34">
        <v>0.00920138888888889</v>
      </c>
      <c r="M37" s="34">
        <v>0.013483796296296294</v>
      </c>
    </row>
    <row r="38" spans="1:13" ht="15" customHeight="1">
      <c r="A38" s="33">
        <v>251</v>
      </c>
      <c r="B38" s="33" t="str">
        <f>IF(A38="","",VLOOKUP(A38,Entrants!$B$4:$D$104,3))</f>
        <v>FC</v>
      </c>
      <c r="C38" s="33">
        <v>34</v>
      </c>
      <c r="D38" s="89" t="str">
        <f>IF(A38="","",VLOOKUP(A38,Entrants!$B$4:$D$104,2))</f>
        <v>French, Steven</v>
      </c>
      <c r="E38" s="34">
        <v>0.022407407407407407</v>
      </c>
      <c r="F38" s="34">
        <f>IF(A38="","",VLOOKUP(A38,Entrants!$B$4:$M$104,10))</f>
        <v>0.011458333333333334</v>
      </c>
      <c r="G38" s="34">
        <f t="shared" si="0"/>
        <v>0.010949074074074073</v>
      </c>
      <c r="H38" s="7"/>
      <c r="I38" s="5">
        <v>34</v>
      </c>
      <c r="J38" s="32" t="s">
        <v>52</v>
      </c>
      <c r="K38" s="34">
        <v>0.021597222222222223</v>
      </c>
      <c r="L38" s="34">
        <v>0.007986111111111112</v>
      </c>
      <c r="M38" s="34">
        <v>0.01361111111111111</v>
      </c>
    </row>
    <row r="39" spans="1:13" ht="15" customHeight="1">
      <c r="A39" s="33">
        <v>206</v>
      </c>
      <c r="B39" s="33" t="str">
        <f>IF(A39="","",VLOOKUP(A39,Entrants!$B$4:$D$104,3))</f>
        <v>DSS</v>
      </c>
      <c r="C39" s="33">
        <v>35</v>
      </c>
      <c r="D39" s="89" t="str">
        <f>IF(A39="","",VLOOKUP(A39,Entrants!$B$4:$D$104,2))</f>
        <v>Bate, Lynne</v>
      </c>
      <c r="E39" s="34">
        <v>0.022430555555555554</v>
      </c>
      <c r="F39" s="34">
        <f>IF(A39="","",VLOOKUP(A39,Entrants!$B$4:$M$104,10))</f>
        <v>0.007291666666666666</v>
      </c>
      <c r="G39" s="34">
        <f t="shared" si="0"/>
        <v>0.01513888888888889</v>
      </c>
      <c r="H39" s="7"/>
      <c r="I39" s="5">
        <v>35</v>
      </c>
      <c r="J39" s="32" t="s">
        <v>231</v>
      </c>
      <c r="K39" s="34">
        <v>0.021979166666666664</v>
      </c>
      <c r="L39" s="34">
        <v>0.008159722222222223</v>
      </c>
      <c r="M39" s="34">
        <v>0.013819444444444441</v>
      </c>
    </row>
    <row r="40" spans="1:13" ht="15" customHeight="1">
      <c r="A40" s="33">
        <v>237</v>
      </c>
      <c r="B40" s="33" t="str">
        <f>IF(A40="","",VLOOKUP(A40,Entrants!$B$4:$D$104,3))</f>
        <v>CC</v>
      </c>
      <c r="C40" s="33">
        <v>36</v>
      </c>
      <c r="D40" s="89" t="str">
        <f>IF(A40="","",VLOOKUP(A40,Entrants!$B$4:$D$104,2))</f>
        <v>Falkous, David</v>
      </c>
      <c r="E40" s="34">
        <v>0.02245370370370371</v>
      </c>
      <c r="F40" s="34">
        <f>IF(A40="","",VLOOKUP(A40,Entrants!$B$4:$M$104,10))</f>
        <v>0.009027777777777779</v>
      </c>
      <c r="G40" s="34">
        <f t="shared" si="0"/>
        <v>0.01342592592592593</v>
      </c>
      <c r="H40" s="7"/>
      <c r="I40" s="5">
        <v>36</v>
      </c>
      <c r="J40" s="32" t="s">
        <v>202</v>
      </c>
      <c r="K40" s="34">
        <v>0.02255787037037037</v>
      </c>
      <c r="L40" s="34">
        <v>0.008680555555555556</v>
      </c>
      <c r="M40" s="34">
        <v>0.013877314814814815</v>
      </c>
    </row>
    <row r="41" spans="1:13" ht="15" customHeight="1">
      <c r="A41" s="33">
        <v>265</v>
      </c>
      <c r="B41" s="33" t="str">
        <f>IF(A41="","",VLOOKUP(A41,Entrants!$B$4:$D$104,3))</f>
        <v>BB</v>
      </c>
      <c r="C41" s="33">
        <v>37</v>
      </c>
      <c r="D41" s="89" t="str">
        <f>IF(A41="","",VLOOKUP(A41,Entrants!$B$4:$D$104,2))</f>
        <v>King, Dave</v>
      </c>
      <c r="E41" s="34">
        <v>0.022476851851851855</v>
      </c>
      <c r="F41" s="34">
        <f>IF(A41="","",VLOOKUP(A41,Entrants!$B$4:$M$104,10))</f>
        <v>0.007986111111111112</v>
      </c>
      <c r="G41" s="34">
        <f t="shared" si="0"/>
        <v>0.014490740740740743</v>
      </c>
      <c r="H41" s="7"/>
      <c r="I41" s="5">
        <v>37</v>
      </c>
      <c r="J41" s="32" t="s">
        <v>229</v>
      </c>
      <c r="K41" s="34">
        <v>0.02226851851851852</v>
      </c>
      <c r="L41" s="34">
        <v>0.008333333333333333</v>
      </c>
      <c r="M41" s="34">
        <v>0.013935185185185188</v>
      </c>
    </row>
    <row r="42" spans="1:13" ht="15" customHeight="1">
      <c r="A42" s="33">
        <v>261</v>
      </c>
      <c r="B42" s="33" t="str">
        <f>IF(A42="","",VLOOKUP(A42,Entrants!$B$4:$D$104,3))</f>
        <v>AA</v>
      </c>
      <c r="C42" s="33">
        <v>38</v>
      </c>
      <c r="D42" s="89" t="str">
        <f>IF(A42="","",VLOOKUP(A42,Entrants!$B$4:$D$104,2))</f>
        <v>Jackson, Colin</v>
      </c>
      <c r="E42" s="34">
        <v>0.022488425925925926</v>
      </c>
      <c r="F42" s="34">
        <f>IF(A42="","",VLOOKUP(A42,Entrants!$B$4:$M$104,10))</f>
        <v>0.010937500000000001</v>
      </c>
      <c r="G42" s="34">
        <f t="shared" si="0"/>
        <v>0.011550925925925925</v>
      </c>
      <c r="H42" s="7"/>
      <c r="I42" s="5">
        <v>38</v>
      </c>
      <c r="J42" s="32" t="s">
        <v>185</v>
      </c>
      <c r="K42" s="34">
        <v>0.022615740740740742</v>
      </c>
      <c r="L42" s="34">
        <v>0.008506944444444444</v>
      </c>
      <c r="M42" s="34">
        <v>0.014108796296296298</v>
      </c>
    </row>
    <row r="43" spans="1:13" ht="15" customHeight="1">
      <c r="A43" s="33">
        <v>205</v>
      </c>
      <c r="B43" s="33" t="str">
        <f>IF(A43="","",VLOOKUP(A43,Entrants!$B$4:$D$104,3))</f>
        <v>HT</v>
      </c>
      <c r="C43" s="33">
        <v>39</v>
      </c>
      <c r="D43" s="89" t="str">
        <f>IF(A43="","",VLOOKUP(A43,Entrants!$B$4:$D$104,2))</f>
        <v>Barrett, Lauren</v>
      </c>
      <c r="E43" s="34">
        <v>0.022511574074074073</v>
      </c>
      <c r="F43" s="34">
        <f>IF(A43="","",VLOOKUP(A43,Entrants!$B$4:$M$104,10))</f>
        <v>0.010069444444444445</v>
      </c>
      <c r="G43" s="34">
        <f t="shared" si="0"/>
        <v>0.012442129629629628</v>
      </c>
      <c r="H43" s="7"/>
      <c r="I43" s="5">
        <v>39</v>
      </c>
      <c r="J43" s="32" t="s">
        <v>42</v>
      </c>
      <c r="K43" s="34">
        <v>0.022858796296296294</v>
      </c>
      <c r="L43" s="34">
        <v>0.008506944444444444</v>
      </c>
      <c r="M43" s="34">
        <v>0.01435185185185185</v>
      </c>
    </row>
    <row r="44" spans="1:13" ht="15" customHeight="1">
      <c r="A44" s="33">
        <v>316</v>
      </c>
      <c r="B44" s="33">
        <v>0</v>
      </c>
      <c r="C44" s="33">
        <v>40</v>
      </c>
      <c r="D44" s="89" t="s">
        <v>427</v>
      </c>
      <c r="E44" s="34">
        <v>0.022534722222222223</v>
      </c>
      <c r="F44" s="34">
        <f>IF(A44="","",VLOOKUP(A44,Entrants!$B$4:$M$104,10))</f>
        <v>0.010243055555555556</v>
      </c>
      <c r="G44" s="34">
        <f t="shared" si="0"/>
        <v>0.012291666666666668</v>
      </c>
      <c r="H44" s="7"/>
      <c r="I44" s="5">
        <v>40</v>
      </c>
      <c r="J44" s="32" t="s">
        <v>54</v>
      </c>
      <c r="K44" s="34">
        <v>0.022349537037037032</v>
      </c>
      <c r="L44" s="34">
        <v>0.007986111111111112</v>
      </c>
      <c r="M44" s="34">
        <v>0.01436342592592592</v>
      </c>
    </row>
    <row r="45" spans="1:13" ht="15" customHeight="1">
      <c r="A45" s="33">
        <v>288</v>
      </c>
      <c r="B45" s="33" t="str">
        <f>IF(A45="","",VLOOKUP(A45,Entrants!$B$4:$D$104,3))</f>
        <v>CM</v>
      </c>
      <c r="C45" s="33">
        <v>41</v>
      </c>
      <c r="D45" s="89" t="str">
        <f>IF(A45="","",VLOOKUP(A45,Entrants!$B$4:$D$104,2))</f>
        <v>Scorer, Lisa</v>
      </c>
      <c r="E45" s="34">
        <v>0.022546296296296297</v>
      </c>
      <c r="F45" s="34">
        <f>IF(A45="","",VLOOKUP(A45,Entrants!$B$4:$M$104,10))</f>
        <v>0.00920138888888889</v>
      </c>
      <c r="G45" s="34">
        <f t="shared" si="0"/>
        <v>0.013344907407407408</v>
      </c>
      <c r="H45" s="7"/>
      <c r="I45" s="5">
        <v>41</v>
      </c>
      <c r="J45" s="32" t="s">
        <v>53</v>
      </c>
      <c r="K45" s="34">
        <v>0.022754629629629628</v>
      </c>
      <c r="L45" s="6">
        <v>0.008333333333333333</v>
      </c>
      <c r="M45" s="34">
        <v>0.014421296296296295</v>
      </c>
    </row>
    <row r="46" spans="1:13" ht="15" customHeight="1">
      <c r="A46" s="33">
        <v>248</v>
      </c>
      <c r="B46" s="33" t="str">
        <f>IF(A46="","",VLOOKUP(A46,Entrants!$B$4:$D$104,3))</f>
        <v>BB</v>
      </c>
      <c r="C46" s="33">
        <v>42</v>
      </c>
      <c r="D46" s="89" t="str">
        <f>IF(A46="","",VLOOKUP(A46,Entrants!$B$4:$D$104,2))</f>
        <v>Freeman, Lindsay</v>
      </c>
      <c r="E46" s="34">
        <v>0.02255787037037037</v>
      </c>
      <c r="F46" s="34">
        <f>IF(A46="","",VLOOKUP(A46,Entrants!$B$4:$M$104,10))</f>
        <v>0.008680555555555556</v>
      </c>
      <c r="G46" s="34">
        <f t="shared" si="0"/>
        <v>0.013877314814814815</v>
      </c>
      <c r="H46" s="7"/>
      <c r="I46" s="5">
        <v>42</v>
      </c>
      <c r="J46" s="32" t="s">
        <v>168</v>
      </c>
      <c r="K46" s="34">
        <v>0.022615740740740742</v>
      </c>
      <c r="L46" s="34">
        <v>0.008159722222222223</v>
      </c>
      <c r="M46" s="34">
        <v>0.014456018518518519</v>
      </c>
    </row>
    <row r="47" spans="1:13" ht="15" customHeight="1">
      <c r="A47" s="33">
        <v>253</v>
      </c>
      <c r="B47" s="33" t="str">
        <f>IF(A47="","",VLOOKUP(A47,Entrants!$B$4:$D$104,3))</f>
        <v>RR</v>
      </c>
      <c r="C47" s="33">
        <v>43</v>
      </c>
      <c r="D47" s="89" t="str">
        <f>IF(A47="","",VLOOKUP(A47,Entrants!$B$4:$D$104,2))</f>
        <v>Gillespie, Steve</v>
      </c>
      <c r="E47" s="34">
        <v>0.022569444444444444</v>
      </c>
      <c r="F47" s="34">
        <f>IF(A47="","",VLOOKUP(A47,Entrants!$B$4:$M$104,10))</f>
        <v>0.010590277777777777</v>
      </c>
      <c r="G47" s="34">
        <f t="shared" si="0"/>
        <v>0.011979166666666667</v>
      </c>
      <c r="H47" s="7"/>
      <c r="I47" s="5">
        <v>43</v>
      </c>
      <c r="J47" s="36" t="s">
        <v>213</v>
      </c>
      <c r="K47" s="6">
        <v>0.022476851851851855</v>
      </c>
      <c r="L47" s="6">
        <v>0.007986111111111112</v>
      </c>
      <c r="M47" s="6">
        <v>0.014490740740740743</v>
      </c>
    </row>
    <row r="48" spans="1:13" ht="15" customHeight="1">
      <c r="A48" s="33">
        <v>249</v>
      </c>
      <c r="B48" s="33" t="str">
        <f>IF(A48="","",VLOOKUP(A48,Entrants!$B$4:$D$104,3))</f>
        <v>DSS</v>
      </c>
      <c r="C48" s="33">
        <v>44</v>
      </c>
      <c r="D48" s="89" t="str">
        <f>IF(A48="","",VLOOKUP(A48,Entrants!$B$4:$D$104,2))</f>
        <v>French, Alison</v>
      </c>
      <c r="E48" s="34">
        <v>0.022581018518518518</v>
      </c>
      <c r="F48" s="34">
        <f>IF(A48="","",VLOOKUP(A48,Entrants!$B$4:$M$104,10))</f>
        <v>0.0078125</v>
      </c>
      <c r="G48" s="34">
        <f t="shared" si="0"/>
        <v>0.014768518518518518</v>
      </c>
      <c r="H48" s="7"/>
      <c r="I48" s="5">
        <v>44</v>
      </c>
      <c r="J48" s="36" t="s">
        <v>184</v>
      </c>
      <c r="K48" s="6">
        <v>0.022141203703703705</v>
      </c>
      <c r="L48" s="6">
        <v>0.007638888888888889</v>
      </c>
      <c r="M48" s="6">
        <v>0.014502314814814815</v>
      </c>
    </row>
    <row r="49" spans="1:13" ht="15" customHeight="1">
      <c r="A49" s="33">
        <v>203</v>
      </c>
      <c r="B49" s="33" t="str">
        <f>IF(A49="","",VLOOKUP(A49,Entrants!$B$4:$D$104,3))</f>
        <v>CC</v>
      </c>
      <c r="C49" s="33">
        <v>45</v>
      </c>
      <c r="D49" s="89" t="str">
        <f>IF(A49="","",VLOOKUP(A49,Entrants!$B$4:$D$104,2))</f>
        <v>Atkinson, Phil</v>
      </c>
      <c r="E49" s="34">
        <v>0.022615740740740742</v>
      </c>
      <c r="F49" s="34">
        <f>IF(A49="","",VLOOKUP(A49,Entrants!$B$4:$M$104,10))</f>
        <v>0.008159722222222223</v>
      </c>
      <c r="G49" s="34">
        <f t="shared" si="0"/>
        <v>0.014456018518518519</v>
      </c>
      <c r="H49" s="7"/>
      <c r="I49" s="5">
        <v>45</v>
      </c>
      <c r="J49" s="7" t="s">
        <v>227</v>
      </c>
      <c r="K49" s="6">
        <v>0.02327546296296296</v>
      </c>
      <c r="L49" s="6">
        <v>0.008680555555555556</v>
      </c>
      <c r="M49" s="6">
        <v>0.014594907407407404</v>
      </c>
    </row>
    <row r="50" spans="1:13" ht="15" customHeight="1">
      <c r="A50" s="33">
        <v>227</v>
      </c>
      <c r="B50" s="33" t="str">
        <f>IF(A50="","",VLOOKUP(A50,Entrants!$B$4:$D$104,3))</f>
        <v>TT</v>
      </c>
      <c r="C50" s="33">
        <v>46</v>
      </c>
      <c r="D50" s="89" t="str">
        <f>IF(A50="","",VLOOKUP(A50,Entrants!$B$4:$D$104,2))</f>
        <v>Conner, Michelle</v>
      </c>
      <c r="E50" s="34">
        <v>0.022615740740740742</v>
      </c>
      <c r="F50" s="34">
        <f>IF(A50="","",VLOOKUP(A50,Entrants!$B$4:$M$104,10))</f>
        <v>0.008506944444444444</v>
      </c>
      <c r="G50" s="34">
        <f t="shared" si="0"/>
        <v>0.014108796296296298</v>
      </c>
      <c r="H50" s="7"/>
      <c r="I50" s="5">
        <v>46</v>
      </c>
      <c r="J50" s="32" t="s">
        <v>138</v>
      </c>
      <c r="K50" s="34">
        <v>0.02228009259259259</v>
      </c>
      <c r="L50" s="34">
        <v>0.007638888888888889</v>
      </c>
      <c r="M50" s="34">
        <v>0.014641203703703701</v>
      </c>
    </row>
    <row r="51" spans="1:13" ht="15" customHeight="1">
      <c r="A51" s="33">
        <v>242</v>
      </c>
      <c r="B51" s="33" t="str">
        <f>IF(A51="","",VLOOKUP(A51,Entrants!$B$4:$D$104,3))</f>
        <v>SW</v>
      </c>
      <c r="C51" s="33">
        <v>47</v>
      </c>
      <c r="D51" s="89" t="str">
        <f>IF(A51="","",VLOOKUP(A51,Entrants!$B$4:$D$104,2))</f>
        <v>Flynn, Frank</v>
      </c>
      <c r="E51" s="34">
        <v>0.02263888888888889</v>
      </c>
      <c r="F51" s="34">
        <f>IF(A51="","",VLOOKUP(A51,Entrants!$B$4:$M$104,10))</f>
        <v>0.00920138888888889</v>
      </c>
      <c r="G51" s="34">
        <f t="shared" si="0"/>
        <v>0.0134375</v>
      </c>
      <c r="H51" s="7"/>
      <c r="I51" s="5">
        <v>47</v>
      </c>
      <c r="J51" s="7" t="s">
        <v>34</v>
      </c>
      <c r="K51" s="6">
        <v>0.024016203703703706</v>
      </c>
      <c r="L51" s="6">
        <v>0.009375</v>
      </c>
      <c r="M51" s="6">
        <v>0.014641203703703707</v>
      </c>
    </row>
    <row r="52" spans="1:13" ht="15" customHeight="1">
      <c r="A52" s="33">
        <v>217</v>
      </c>
      <c r="B52" s="33" t="str">
        <f>IF(A52="","",VLOOKUP(A52,Entrants!$B$4:$D$104,3))</f>
        <v>CC</v>
      </c>
      <c r="C52" s="33">
        <v>48</v>
      </c>
      <c r="D52" s="89" t="str">
        <f>IF(A52="","",VLOOKUP(A52,Entrants!$B$4:$D$104,2))</f>
        <v>Brown, Colin</v>
      </c>
      <c r="E52" s="34">
        <v>0.022662037037037036</v>
      </c>
      <c r="F52" s="34">
        <f>IF(A52="","",VLOOKUP(A52,Entrants!$B$4:$M$104,10))</f>
        <v>0.0078125</v>
      </c>
      <c r="G52" s="34">
        <f t="shared" si="0"/>
        <v>0.014849537037037036</v>
      </c>
      <c r="I52" s="5">
        <v>48</v>
      </c>
      <c r="J52" s="36" t="s">
        <v>57</v>
      </c>
      <c r="K52" s="6">
        <v>0.022708333333333334</v>
      </c>
      <c r="L52" s="6">
        <v>0.007986111111111112</v>
      </c>
      <c r="M52" s="6">
        <v>0.014722222222222222</v>
      </c>
    </row>
    <row r="53" spans="1:13" ht="15" customHeight="1">
      <c r="A53" s="33">
        <v>306</v>
      </c>
      <c r="B53" s="5" t="s">
        <v>153</v>
      </c>
      <c r="C53" s="33">
        <v>49</v>
      </c>
      <c r="D53" s="89" t="s">
        <v>107</v>
      </c>
      <c r="E53" s="6">
        <v>0.022662037037037036</v>
      </c>
      <c r="F53" s="34">
        <v>0.009895833333333333</v>
      </c>
      <c r="G53" s="34">
        <f t="shared" si="0"/>
        <v>0.012766203703703703</v>
      </c>
      <c r="I53" s="5">
        <v>49</v>
      </c>
      <c r="J53" s="7" t="s">
        <v>62</v>
      </c>
      <c r="K53" s="6">
        <v>0.023414351851851853</v>
      </c>
      <c r="L53" s="6">
        <v>0.008680555555555556</v>
      </c>
      <c r="M53" s="6">
        <v>0.014733796296296297</v>
      </c>
    </row>
    <row r="54" spans="1:13" ht="15" customHeight="1">
      <c r="A54" s="33">
        <v>285</v>
      </c>
      <c r="B54" s="33" t="str">
        <f>IF(A54="","",VLOOKUP(A54,Entrants!$B$4:$D$104,3))</f>
        <v>GAL</v>
      </c>
      <c r="C54" s="33">
        <v>50</v>
      </c>
      <c r="D54" s="89" t="str">
        <f>IF(A54="","",VLOOKUP(A54,Entrants!$B$4:$D$104,2))</f>
        <v>Raithby, Hayley</v>
      </c>
      <c r="E54" s="34">
        <v>0.022685185185185183</v>
      </c>
      <c r="F54" s="34">
        <f>IF(A54="","",VLOOKUP(A54,Entrants!$B$4:$M$104,10))</f>
        <v>0.00920138888888889</v>
      </c>
      <c r="G54" s="34">
        <f t="shared" si="0"/>
        <v>0.013483796296296294</v>
      </c>
      <c r="I54" s="5">
        <v>50</v>
      </c>
      <c r="J54" s="32" t="s">
        <v>203</v>
      </c>
      <c r="K54" s="34">
        <v>0.022581018518518518</v>
      </c>
      <c r="L54" s="34">
        <v>0.0078125</v>
      </c>
      <c r="M54" s="34">
        <v>0.014768518518518518</v>
      </c>
    </row>
    <row r="55" spans="1:13" ht="15" customHeight="1">
      <c r="A55" s="33">
        <v>238</v>
      </c>
      <c r="B55" s="33" t="str">
        <f>IF(A55="","",VLOOKUP(A55,Entrants!$B$4:$D$104,3))</f>
        <v>CM</v>
      </c>
      <c r="C55" s="33">
        <v>51</v>
      </c>
      <c r="D55" s="89" t="str">
        <f>IF(A55="","",VLOOKUP(A55,Entrants!$B$4:$D$104,2))</f>
        <v>Falkous, Lesley</v>
      </c>
      <c r="E55" s="34">
        <v>0.022708333333333334</v>
      </c>
      <c r="F55" s="34">
        <f>IF(A55="","",VLOOKUP(A55,Entrants!$B$4:$M$104,10))</f>
        <v>0.007986111111111112</v>
      </c>
      <c r="G55" s="34">
        <f t="shared" si="0"/>
        <v>0.014722222222222222</v>
      </c>
      <c r="I55" s="5">
        <v>51</v>
      </c>
      <c r="J55" s="32" t="s">
        <v>226</v>
      </c>
      <c r="K55" s="34">
        <v>0.022824074074074076</v>
      </c>
      <c r="L55" s="34">
        <v>0.007986111111111112</v>
      </c>
      <c r="M55" s="34">
        <v>0.014837962962962964</v>
      </c>
    </row>
    <row r="56" spans="1:13" ht="15" customHeight="1">
      <c r="A56" s="33">
        <v>256</v>
      </c>
      <c r="B56" s="33" t="str">
        <f>IF(A56="","",VLOOKUP(A56,Entrants!$B$4:$D$104,3))</f>
        <v>CM</v>
      </c>
      <c r="C56" s="33">
        <v>52</v>
      </c>
      <c r="D56" s="89" t="str">
        <f>IF(A56="","",VLOOKUP(A56,Entrants!$B$4:$D$104,2))</f>
        <v>Harmon, Craig</v>
      </c>
      <c r="E56" s="34">
        <v>0.02273148148148148</v>
      </c>
      <c r="F56" s="34">
        <f>IF(A56="","",VLOOKUP(A56,Entrants!$B$4:$M$104,10))</f>
        <v>0.011805555555555555</v>
      </c>
      <c r="G56" s="34">
        <f t="shared" si="0"/>
        <v>0.010925925925925926</v>
      </c>
      <c r="I56" s="5">
        <v>52</v>
      </c>
      <c r="J56" s="7" t="s">
        <v>100</v>
      </c>
      <c r="K56" s="6">
        <v>0.022662037037037036</v>
      </c>
      <c r="L56" s="6">
        <v>0.0078125</v>
      </c>
      <c r="M56" s="6">
        <v>0.014849537037037036</v>
      </c>
    </row>
    <row r="57" spans="1:13" ht="15" customHeight="1">
      <c r="A57" s="33">
        <v>245</v>
      </c>
      <c r="B57" s="33" t="str">
        <f>IF(A57="","",VLOOKUP(A57,Entrants!$B$4:$D$104,3))</f>
        <v>OS</v>
      </c>
      <c r="C57" s="33">
        <v>53</v>
      </c>
      <c r="D57" s="89" t="str">
        <f>IF(A57="","",VLOOKUP(A57,Entrants!$B$4:$D$104,2))</f>
        <v>Frazer, Joe</v>
      </c>
      <c r="E57" s="34">
        <v>0.022754629629629628</v>
      </c>
      <c r="F57" s="34">
        <f>IF(A57="","",VLOOKUP(A57,Entrants!$B$4:$M$104,10))</f>
        <v>0.008333333333333333</v>
      </c>
      <c r="G57" s="34">
        <f t="shared" si="0"/>
        <v>0.014421296296296295</v>
      </c>
      <c r="I57" s="5">
        <v>53</v>
      </c>
      <c r="J57" s="32" t="s">
        <v>199</v>
      </c>
      <c r="K57" s="34">
        <v>0.022164351851851852</v>
      </c>
      <c r="L57" s="34">
        <v>0.007291666666666666</v>
      </c>
      <c r="M57" s="34">
        <v>0.014872685185185187</v>
      </c>
    </row>
    <row r="58" spans="1:13" ht="15" customHeight="1">
      <c r="A58" s="33">
        <v>304</v>
      </c>
      <c r="B58" s="5" t="s">
        <v>144</v>
      </c>
      <c r="C58" s="33">
        <v>54</v>
      </c>
      <c r="D58" s="89" t="s">
        <v>104</v>
      </c>
      <c r="E58" s="34">
        <v>0.022789351851851852</v>
      </c>
      <c r="F58" s="34">
        <v>0.004166666666666667</v>
      </c>
      <c r="G58" s="34">
        <f t="shared" si="0"/>
        <v>0.018622685185185187</v>
      </c>
      <c r="I58" s="5">
        <v>54</v>
      </c>
      <c r="J58" s="32" t="s">
        <v>59</v>
      </c>
      <c r="K58" s="34">
        <v>0.02210648148148148</v>
      </c>
      <c r="L58" s="34">
        <v>0.007118055555555555</v>
      </c>
      <c r="M58" s="34">
        <v>0.014988425925925926</v>
      </c>
    </row>
    <row r="59" spans="1:13" ht="15" customHeight="1">
      <c r="A59" s="33">
        <v>229</v>
      </c>
      <c r="B59" s="33" t="str">
        <f>IF(A59="","",VLOOKUP(A59,Entrants!$B$4:$D$104,3))</f>
        <v>C25K</v>
      </c>
      <c r="C59" s="33">
        <v>55</v>
      </c>
      <c r="D59" s="89" t="str">
        <f>IF(A59="","",VLOOKUP(A59,Entrants!$B$4:$D$104,2))</f>
        <v>Danielson, Rachel</v>
      </c>
      <c r="E59" s="34">
        <v>0.0228125</v>
      </c>
      <c r="F59" s="34">
        <f>IF(A59="","",VLOOKUP(A59,Entrants!$B$4:$M$104,10))</f>
        <v>0.003645833333333333</v>
      </c>
      <c r="G59" s="34">
        <f t="shared" si="0"/>
        <v>0.019166666666666665</v>
      </c>
      <c r="I59" s="5">
        <v>55</v>
      </c>
      <c r="J59" s="32" t="s">
        <v>175</v>
      </c>
      <c r="K59" s="34">
        <v>0.022291666666666668</v>
      </c>
      <c r="L59" s="34">
        <v>0.007291666666666666</v>
      </c>
      <c r="M59" s="34">
        <v>0.015000000000000003</v>
      </c>
    </row>
    <row r="60" spans="1:13" ht="15">
      <c r="A60" s="33">
        <v>287</v>
      </c>
      <c r="B60" s="33" t="str">
        <f>IF(A60="","",VLOOKUP(A60,Entrants!$B$4:$D$104,3))</f>
        <v>BB</v>
      </c>
      <c r="C60" s="33">
        <v>56</v>
      </c>
      <c r="D60" s="89" t="str">
        <f>IF(A60="","",VLOOKUP(A60,Entrants!$B$4:$D$104,2))</f>
        <v>Ridley, Paul</v>
      </c>
      <c r="E60" s="34">
        <v>0.022824074074074076</v>
      </c>
      <c r="F60" s="34">
        <f>IF(A60="","",VLOOKUP(A60,Entrants!$B$4:$M$104,10))</f>
        <v>0.007986111111111112</v>
      </c>
      <c r="G60" s="34">
        <f t="shared" si="0"/>
        <v>0.014837962962962964</v>
      </c>
      <c r="I60" s="5">
        <v>56</v>
      </c>
      <c r="J60" s="32" t="s">
        <v>425</v>
      </c>
      <c r="K60" s="34">
        <v>0.022430555555555554</v>
      </c>
      <c r="L60" s="34">
        <v>0.007291666666666666</v>
      </c>
      <c r="M60" s="34">
        <v>0.01513888888888889</v>
      </c>
    </row>
    <row r="61" spans="1:13" ht="15">
      <c r="A61" s="33">
        <v>305</v>
      </c>
      <c r="B61" s="5" t="s">
        <v>145</v>
      </c>
      <c r="C61" s="33">
        <v>57</v>
      </c>
      <c r="D61" s="89" t="s">
        <v>88</v>
      </c>
      <c r="E61" s="34">
        <v>0.022847222222222224</v>
      </c>
      <c r="F61" s="34">
        <v>0.005902777777777778</v>
      </c>
      <c r="G61" s="34">
        <f t="shared" si="0"/>
        <v>0.016944444444444446</v>
      </c>
      <c r="I61" s="5">
        <v>57</v>
      </c>
      <c r="J61" s="36" t="s">
        <v>235</v>
      </c>
      <c r="K61" s="6">
        <v>0.022048611111111113</v>
      </c>
      <c r="L61" s="6">
        <v>0.0067708333333333336</v>
      </c>
      <c r="M61" s="6">
        <v>0.015277777777777779</v>
      </c>
    </row>
    <row r="62" spans="1:13" ht="15">
      <c r="A62" s="33">
        <v>284</v>
      </c>
      <c r="B62" s="33" t="str">
        <f>IF(A62="","",VLOOKUP(A62,Entrants!$B$4:$D$104,3))</f>
        <v>TT</v>
      </c>
      <c r="C62" s="33">
        <v>58</v>
      </c>
      <c r="D62" s="89" t="str">
        <f>IF(A62="","",VLOOKUP(A62,Entrants!$B$4:$D$104,2))</f>
        <v>Nicholson, Tracy</v>
      </c>
      <c r="E62" s="34">
        <v>0.022858796296296294</v>
      </c>
      <c r="F62" s="34">
        <f>IF(A62="","",VLOOKUP(A62,Entrants!$B$4:$M$104,10))</f>
        <v>0.002777777777777778</v>
      </c>
      <c r="G62" s="34">
        <f t="shared" si="0"/>
        <v>0.020081018518518515</v>
      </c>
      <c r="I62" s="5">
        <v>58</v>
      </c>
      <c r="J62" s="32" t="s">
        <v>181</v>
      </c>
      <c r="K62" s="34">
        <v>0.021840277777777778</v>
      </c>
      <c r="L62" s="34">
        <v>0.006076388888888889</v>
      </c>
      <c r="M62" s="34">
        <v>0.01576388888888889</v>
      </c>
    </row>
    <row r="63" spans="1:13" ht="15">
      <c r="A63" s="33">
        <v>266</v>
      </c>
      <c r="B63" s="33" t="str">
        <f>IF(A63="","",VLOOKUP(A63,Entrants!$B$4:$D$104,3))</f>
        <v>GAL</v>
      </c>
      <c r="C63" s="33">
        <v>59</v>
      </c>
      <c r="D63" s="89" t="str">
        <f>IF(A63="","",VLOOKUP(A63,Entrants!$B$4:$D$104,2))</f>
        <v>Lemin, Julie</v>
      </c>
      <c r="E63" s="34">
        <v>0.022858796296296294</v>
      </c>
      <c r="F63" s="34">
        <f>IF(A63="","",VLOOKUP(A63,Entrants!$B$4:$M$104,10))</f>
        <v>0.008506944444444444</v>
      </c>
      <c r="G63" s="34">
        <f t="shared" si="0"/>
        <v>0.01435185185185185</v>
      </c>
      <c r="I63" s="5">
        <v>59</v>
      </c>
      <c r="J63" s="36" t="s">
        <v>225</v>
      </c>
      <c r="K63" s="6">
        <v>0.022083333333333333</v>
      </c>
      <c r="L63" s="6">
        <v>0.005902777777777778</v>
      </c>
      <c r="M63" s="6">
        <v>0.016180555555555556</v>
      </c>
    </row>
    <row r="64" spans="1:13" ht="15">
      <c r="A64" s="33">
        <v>210</v>
      </c>
      <c r="B64" s="33" t="str">
        <f>IF(A64="","",VLOOKUP(A64,Entrants!$B$4:$D$104,3))</f>
        <v>RR</v>
      </c>
      <c r="C64" s="33">
        <v>60</v>
      </c>
      <c r="D64" s="89" t="str">
        <f>IF(A64="","",VLOOKUP(A64,Entrants!$B$4:$D$104,2))</f>
        <v>Bell, Andrew</v>
      </c>
      <c r="E64" s="34">
        <v>0.022962962962962966</v>
      </c>
      <c r="F64" s="34">
        <f>IF(A64="","",VLOOKUP(A64,Entrants!$B$4:$M$104,10))</f>
        <v>0.011631944444444445</v>
      </c>
      <c r="G64" s="34">
        <f t="shared" si="0"/>
        <v>0.011331018518518522</v>
      </c>
      <c r="I64" s="5">
        <v>60</v>
      </c>
      <c r="J64" s="36" t="s">
        <v>90</v>
      </c>
      <c r="K64" s="6">
        <v>0.022129629629629628</v>
      </c>
      <c r="L64" s="6">
        <v>0.005902777777777778</v>
      </c>
      <c r="M64" s="6">
        <v>0.01622685185185185</v>
      </c>
    </row>
    <row r="65" spans="1:13" ht="15">
      <c r="A65" s="33">
        <v>219</v>
      </c>
      <c r="B65" s="33" t="str">
        <f>IF(A65="","",VLOOKUP(A65,Entrants!$B$4:$D$104,3))</f>
        <v>MM</v>
      </c>
      <c r="C65" s="33">
        <v>61</v>
      </c>
      <c r="D65" s="89" t="str">
        <f>IF(A65="","",VLOOKUP(A65,Entrants!$B$4:$D$104,2))</f>
        <v>Brown, Pete</v>
      </c>
      <c r="E65" s="34">
        <v>0.022997685185185187</v>
      </c>
      <c r="F65" s="34">
        <f>IF(A65="","",VLOOKUP(A65,Entrants!$B$4:$M$104,10))</f>
        <v>0.012152777777777778</v>
      </c>
      <c r="G65" s="34">
        <f t="shared" si="0"/>
        <v>0.010844907407407409</v>
      </c>
      <c r="I65" s="5">
        <v>61</v>
      </c>
      <c r="J65" s="36" t="s">
        <v>88</v>
      </c>
      <c r="K65" s="6">
        <v>0.022847222222222224</v>
      </c>
      <c r="L65" s="6">
        <v>0.005902777777777778</v>
      </c>
      <c r="M65" s="6">
        <v>0.016944444444444446</v>
      </c>
    </row>
    <row r="66" spans="1:13" ht="15">
      <c r="A66" s="33">
        <v>271</v>
      </c>
      <c r="B66" s="33" t="str">
        <f>IF(A66="","",VLOOKUP(A66,Entrants!$B$4:$D$104,3))</f>
        <v>C25K</v>
      </c>
      <c r="C66" s="33">
        <v>62</v>
      </c>
      <c r="D66" s="89" t="str">
        <f>IF(A66="","",VLOOKUP(A66,Entrants!$B$4:$D$104,2))</f>
        <v>Marsh, Christine</v>
      </c>
      <c r="E66" s="34">
        <v>0.023009259259259257</v>
      </c>
      <c r="F66" s="34">
        <f>IF(A66="","",VLOOKUP(A66,Entrants!$B$4:$M$104,10))</f>
        <v>0.0050347222222222225</v>
      </c>
      <c r="G66" s="34">
        <f t="shared" si="0"/>
        <v>0.017974537037037035</v>
      </c>
      <c r="I66" s="5">
        <v>62</v>
      </c>
      <c r="J66" s="32" t="s">
        <v>49</v>
      </c>
      <c r="K66" s="34">
        <v>0.022361111111111113</v>
      </c>
      <c r="L66" s="34">
        <v>0.004861111111111111</v>
      </c>
      <c r="M66" s="34">
        <v>0.0175</v>
      </c>
    </row>
    <row r="67" spans="1:13" ht="15">
      <c r="A67" s="33">
        <v>235</v>
      </c>
      <c r="B67" s="33">
        <f>IF(A67="","",VLOOKUP(A67,Entrants!$B$4:$D$104,3))</f>
        <v>0</v>
      </c>
      <c r="C67" s="33">
        <v>63</v>
      </c>
      <c r="D67" s="32" t="str">
        <f>IF(A67="","",VLOOKUP(A67,Entrants!$B$4:$D$104,2))</f>
        <v>Dunn, Tony</v>
      </c>
      <c r="E67" s="34">
        <v>0.023067129629629632</v>
      </c>
      <c r="F67" s="34">
        <f>IF(A67="","",VLOOKUP(A67,Entrants!$B$4:$M$104,10))</f>
        <v>0.010416666666666666</v>
      </c>
      <c r="G67" s="34">
        <f aca="true" t="shared" si="1" ref="G67:G79">IF(D67="","",E67-F67)</f>
        <v>0.012650462962962966</v>
      </c>
      <c r="I67" s="5">
        <v>63</v>
      </c>
      <c r="J67" s="36" t="s">
        <v>215</v>
      </c>
      <c r="K67" s="6">
        <v>0.023009259259259257</v>
      </c>
      <c r="L67" s="6">
        <v>0.0050347222222222225</v>
      </c>
      <c r="M67" s="6">
        <v>0.017974537037037035</v>
      </c>
    </row>
    <row r="68" spans="1:13" ht="15">
      <c r="A68" s="33">
        <v>234</v>
      </c>
      <c r="B68" s="33" t="str">
        <f>IF(A68="","",VLOOKUP(A68,Entrants!$B$4:$D$104,3))</f>
        <v>BB</v>
      </c>
      <c r="C68" s="33">
        <v>64</v>
      </c>
      <c r="D68" s="32" t="str">
        <f>IF(A68="","",VLOOKUP(A68,Entrants!$B$4:$D$104,2))</f>
        <v>Dungworth, Joseph</v>
      </c>
      <c r="E68" s="34">
        <v>0.02318287037037037</v>
      </c>
      <c r="F68" s="34">
        <f>IF(A68="","",VLOOKUP(A68,Entrants!$B$4:$M$104,10))</f>
        <v>0.011805555555555555</v>
      </c>
      <c r="G68" s="34">
        <f t="shared" si="1"/>
        <v>0.011377314814814816</v>
      </c>
      <c r="I68" s="5">
        <v>64</v>
      </c>
      <c r="J68" s="32" t="s">
        <v>218</v>
      </c>
      <c r="K68" s="34">
        <v>0.02202546296296296</v>
      </c>
      <c r="L68" s="34">
        <v>0.0038194444444444443</v>
      </c>
      <c r="M68" s="34">
        <v>0.018206018518518514</v>
      </c>
    </row>
    <row r="69" spans="1:13" ht="15">
      <c r="A69" s="33">
        <v>293</v>
      </c>
      <c r="B69" s="33" t="str">
        <f>IF(A69="","",VLOOKUP(A69,Entrants!$B$4:$D$104,3))</f>
        <v>DSS</v>
      </c>
      <c r="C69" s="33">
        <v>65</v>
      </c>
      <c r="D69" s="32" t="str">
        <f>IF(A69="","",VLOOKUP(A69,Entrants!$B$4:$D$104,2))</f>
        <v>Southern, Clair</v>
      </c>
      <c r="E69" s="34">
        <v>0.02327546296296296</v>
      </c>
      <c r="F69" s="34">
        <f>IF(A69="","",VLOOKUP(A69,Entrants!$B$4:$M$104,10))</f>
        <v>0.008680555555555556</v>
      </c>
      <c r="G69" s="34">
        <f t="shared" si="1"/>
        <v>0.014594907407407404</v>
      </c>
      <c r="I69" s="5">
        <v>65</v>
      </c>
      <c r="J69" s="32" t="s">
        <v>104</v>
      </c>
      <c r="K69" s="34">
        <v>0.022789351851851852</v>
      </c>
      <c r="L69" s="34">
        <v>0.004166666666666667</v>
      </c>
      <c r="M69" s="34">
        <v>0.018622685185185187</v>
      </c>
    </row>
    <row r="70" spans="1:13" ht="15">
      <c r="A70" s="33">
        <v>214</v>
      </c>
      <c r="B70" s="33" t="str">
        <f>IF(A70="","",VLOOKUP(A70,Entrants!$B$4:$D$104,3))</f>
        <v>AD</v>
      </c>
      <c r="C70" s="33">
        <v>66</v>
      </c>
      <c r="D70" s="32" t="str">
        <f>IF(A70="","",VLOOKUP(A70,Entrants!$B$4:$D$104,2))</f>
        <v>Brabazon, Anita</v>
      </c>
      <c r="E70" s="34">
        <v>0.023414351851851853</v>
      </c>
      <c r="F70" s="34">
        <f>IF(A70="","",VLOOKUP(A70,Entrants!$B$4:$M$104,10))</f>
        <v>0.008680555555555556</v>
      </c>
      <c r="G70" s="34">
        <f t="shared" si="1"/>
        <v>0.014733796296296297</v>
      </c>
      <c r="I70" s="5">
        <v>66</v>
      </c>
      <c r="J70" s="32" t="s">
        <v>187</v>
      </c>
      <c r="K70" s="34">
        <v>0.0228125</v>
      </c>
      <c r="L70" s="34">
        <v>0.003645833333333333</v>
      </c>
      <c r="M70" s="34">
        <v>0.019166666666666665</v>
      </c>
    </row>
    <row r="71" spans="1:13" ht="15">
      <c r="A71" s="33">
        <v>215</v>
      </c>
      <c r="B71" s="33" t="str">
        <f>IF(A71="","",VLOOKUP(A71,Entrants!$B$4:$D$104,3))</f>
        <v>AD</v>
      </c>
      <c r="C71" s="33">
        <v>67</v>
      </c>
      <c r="D71" s="32" t="str">
        <f>IF(A71="","",VLOOKUP(A71,Entrants!$B$4:$D$104,2))</f>
        <v>Bradley, Dave</v>
      </c>
      <c r="E71" s="34">
        <v>0.024016203703703706</v>
      </c>
      <c r="F71" s="34">
        <f>IF(A71="","",VLOOKUP(A71,Entrants!$B$4:$M$104,10))</f>
        <v>0.009375</v>
      </c>
      <c r="G71" s="34">
        <f t="shared" si="1"/>
        <v>0.014641203703703707</v>
      </c>
      <c r="I71" s="5">
        <v>67</v>
      </c>
      <c r="J71" s="32" t="s">
        <v>224</v>
      </c>
      <c r="K71" s="34">
        <v>0.022858796296296294</v>
      </c>
      <c r="L71" s="34">
        <v>0.002777777777777778</v>
      </c>
      <c r="M71" s="34">
        <v>0.020081018518518515</v>
      </c>
    </row>
    <row r="72" spans="1:13" ht="15">
      <c r="A72" s="33"/>
      <c r="B72" s="33">
        <f>IF(A72="","",VLOOKUP(A72,Entrants!$B$4:$D$104,3))</f>
      </c>
      <c r="C72" s="33"/>
      <c r="D72" s="32">
        <f>IF(A72="","",VLOOKUP(A72,Entrants!$B$4:$D$104,2))</f>
      </c>
      <c r="E72" s="35"/>
      <c r="F72" s="34">
        <f>IF(A72="","",VLOOKUP(A72,Entrants!$B$4:$M$104,10))</f>
      </c>
      <c r="G72" s="34">
        <f t="shared" si="1"/>
      </c>
      <c r="I72" s="5"/>
      <c r="J72" s="36" t="s">
        <v>14</v>
      </c>
      <c r="K72" s="6"/>
      <c r="L72" s="6" t="s">
        <v>14</v>
      </c>
      <c r="M72" s="6" t="s">
        <v>14</v>
      </c>
    </row>
    <row r="73" spans="1:13" ht="15">
      <c r="A73" s="33"/>
      <c r="B73" s="33">
        <f>IF(A73="","",VLOOKUP(A73,Entrants!$B$4:$D$104,3))</f>
      </c>
      <c r="C73" s="33"/>
      <c r="D73" s="32">
        <f>IF(A73="","",VLOOKUP(A73,Entrants!$B$4:$D$104,2))</f>
      </c>
      <c r="E73" s="35"/>
      <c r="F73" s="34">
        <f>IF(A73="","",VLOOKUP(A73,Entrants!$B$4:$M$104,10))</f>
      </c>
      <c r="G73" s="34">
        <f t="shared" si="1"/>
      </c>
      <c r="I73" s="5"/>
      <c r="J73" s="7" t="s">
        <v>14</v>
      </c>
      <c r="K73" s="6"/>
      <c r="L73" s="6" t="s">
        <v>14</v>
      </c>
      <c r="M73" s="6" t="s">
        <v>14</v>
      </c>
    </row>
    <row r="74" spans="1:13" ht="15">
      <c r="A74" s="33"/>
      <c r="B74" s="33">
        <f>IF(A74="","",VLOOKUP(A74,Entrants!$B$4:$D$104,3))</f>
      </c>
      <c r="C74" s="33"/>
      <c r="D74" s="32">
        <f>IF(A74="","",VLOOKUP(A74,Entrants!$B$4:$D$104,2))</f>
      </c>
      <c r="E74" s="35"/>
      <c r="F74" s="34">
        <f>IF(A74="","",VLOOKUP(A74,Entrants!$B$4:$M$104,10))</f>
      </c>
      <c r="G74" s="34">
        <f t="shared" si="1"/>
      </c>
      <c r="I74" s="5"/>
      <c r="J74" s="7" t="s">
        <v>14</v>
      </c>
      <c r="K74" s="6"/>
      <c r="L74" s="6" t="s">
        <v>14</v>
      </c>
      <c r="M74" s="6" t="s">
        <v>14</v>
      </c>
    </row>
    <row r="75" spans="1:13" ht="15">
      <c r="A75" s="33"/>
      <c r="B75" s="33">
        <f>IF(A75="","",VLOOKUP(A75,Entrants!$B$4:$D$104,3))</f>
      </c>
      <c r="C75" s="33"/>
      <c r="D75" s="32">
        <f>IF(A75="","",VLOOKUP(A75,Entrants!$B$4:$D$104,2))</f>
      </c>
      <c r="E75" s="35"/>
      <c r="F75" s="34">
        <f>IF(A75="","",VLOOKUP(A75,Entrants!$B$4:$M$104,10))</f>
      </c>
      <c r="G75" s="34">
        <f t="shared" si="1"/>
      </c>
      <c r="I75" s="5"/>
      <c r="J75" s="36" t="s">
        <v>14</v>
      </c>
      <c r="K75" s="6"/>
      <c r="L75" s="6" t="s">
        <v>14</v>
      </c>
      <c r="M75" s="6" t="s">
        <v>14</v>
      </c>
    </row>
    <row r="76" spans="1:13" ht="15">
      <c r="A76" s="33"/>
      <c r="B76" s="33">
        <f>IF(A76="","",VLOOKUP(A76,Entrants!$B$4:$D$104,3))</f>
      </c>
      <c r="C76" s="33"/>
      <c r="D76" s="32">
        <f>IF(A76="","",VLOOKUP(A76,Entrants!$B$4:$D$104,2))</f>
      </c>
      <c r="E76" s="35"/>
      <c r="F76" s="34">
        <f>IF(A76="","",VLOOKUP(A76,Entrants!$B$4:$M$104,10))</f>
      </c>
      <c r="G76" s="34">
        <f t="shared" si="1"/>
      </c>
      <c r="I76" s="5"/>
      <c r="J76" s="7" t="s">
        <v>14</v>
      </c>
      <c r="K76" s="6"/>
      <c r="L76" s="6" t="s">
        <v>14</v>
      </c>
      <c r="M76" s="6" t="s">
        <v>14</v>
      </c>
    </row>
    <row r="77" spans="1:13" ht="15">
      <c r="A77" s="33"/>
      <c r="B77" s="33">
        <f>IF(A77="","",VLOOKUP(A77,Entrants!$B$4:$D$104,3))</f>
      </c>
      <c r="C77" s="33"/>
      <c r="D77" s="32">
        <f>IF(A77="","",VLOOKUP(A77,Entrants!$B$4:$D$104,2))</f>
      </c>
      <c r="E77" s="35"/>
      <c r="F77" s="34">
        <f>IF(A77="","",VLOOKUP(A77,Entrants!$B$4:$M$104,10))</f>
      </c>
      <c r="G77" s="34">
        <f t="shared" si="1"/>
      </c>
      <c r="I77" s="5"/>
      <c r="J77" s="36" t="s">
        <v>14</v>
      </c>
      <c r="K77" s="6"/>
      <c r="L77" s="6" t="s">
        <v>14</v>
      </c>
      <c r="M77" s="6" t="s">
        <v>14</v>
      </c>
    </row>
    <row r="78" spans="1:13" ht="15">
      <c r="A78" s="33"/>
      <c r="B78" s="33">
        <f>IF(A78="","",VLOOKUP(A78,Entrants!$B$4:$D$104,3))</f>
      </c>
      <c r="C78" s="33"/>
      <c r="D78" s="32">
        <f>IF(A78="","",VLOOKUP(A78,Entrants!$B$4:$D$104,2))</f>
      </c>
      <c r="E78" s="35"/>
      <c r="F78" s="34">
        <f>IF(A78="","",VLOOKUP(A78,Entrants!$B$4:$M$104,10))</f>
      </c>
      <c r="G78" s="34">
        <f t="shared" si="1"/>
      </c>
      <c r="I78" s="5"/>
      <c r="J78" s="36" t="s">
        <v>14</v>
      </c>
      <c r="K78" s="6"/>
      <c r="L78" s="6" t="s">
        <v>14</v>
      </c>
      <c r="M78" s="6" t="s">
        <v>14</v>
      </c>
    </row>
    <row r="79" spans="1:13" ht="15">
      <c r="A79" s="33"/>
      <c r="B79" s="33">
        <f>IF(A79="","",VLOOKUP(A79,Entrants!$B$4:$D$104,3))</f>
      </c>
      <c r="C79" s="33"/>
      <c r="D79" s="32">
        <f>IF(A79="","",VLOOKUP(A79,Entrants!$B$4:$D$104,2))</f>
      </c>
      <c r="E79" s="35"/>
      <c r="F79" s="34">
        <f>IF(A79="","",VLOOKUP(A79,Entrants!$B$4:$M$104,10))</f>
      </c>
      <c r="G79" s="34">
        <f t="shared" si="1"/>
      </c>
      <c r="I79" s="5"/>
      <c r="J79" s="7" t="s">
        <v>14</v>
      </c>
      <c r="K79" s="6"/>
      <c r="L79" s="6" t="s">
        <v>14</v>
      </c>
      <c r="M79" s="6" t="s">
        <v>14</v>
      </c>
    </row>
    <row r="80" spans="2:12" ht="15">
      <c r="B80" s="33">
        <f>IF(A80="","",VLOOKUP(A80,Entrants!$B$4:$D$104,3))</f>
      </c>
      <c r="C80" s="33"/>
      <c r="D80" s="32">
        <f>IF(A80="","",VLOOKUP(A80,Entrants!$B$4:$D$104,2))</f>
      </c>
      <c r="F80" s="34">
        <f>IF(A80="","",VLOOKUP(A80,Entrants!$B$4:$M$104,10))</f>
      </c>
      <c r="I80" s="5"/>
    </row>
    <row r="81" spans="2:12" ht="15">
      <c r="B81" s="33">
        <f>IF(A81="","",VLOOKUP(A81,Entrants!$B$4:$D$104,3))</f>
      </c>
      <c r="C81" s="33"/>
      <c r="D81" s="32">
        <f>IF(A81="","",VLOOKUP(A81,Entrants!$B$4:$D$104,2))</f>
      </c>
      <c r="F81" s="34">
        <f>IF(A81="","",VLOOKUP(A81,Entrants!$B$4:$M$104,10))</f>
      </c>
      <c r="I81" s="5"/>
    </row>
    <row r="82" spans="2:12" ht="15">
      <c r="B82" s="33">
        <f>IF(A82="","",VLOOKUP(A82,Entrants!$B$4:$D$104,3))</f>
      </c>
      <c r="C82" s="33"/>
      <c r="D82" s="32">
        <f>IF(A82="","",VLOOKUP(A82,Entrants!$B$4:$D$104,2))</f>
      </c>
      <c r="F82" s="34">
        <f>IF(A82="","",VLOOKUP(A82,Entrants!$B$4:$M$104,10))</f>
      </c>
      <c r="I82" s="5"/>
    </row>
    <row r="83" spans="2:12" ht="15">
      <c r="B83" s="33">
        <f>IF(A83="","",VLOOKUP(A83,Entrants!$B$4:$D$104,3))</f>
      </c>
      <c r="C83" s="33"/>
      <c r="D83" s="32">
        <f>IF(A83="","",VLOOKUP(A83,Entrants!$B$4:$D$104,2))</f>
      </c>
      <c r="F83" s="34">
        <f>IF(A83="","",VLOOKUP(A83,Entrants!$B$4:$M$104,10))</f>
      </c>
      <c r="I83" s="5"/>
    </row>
    <row r="84" spans="2:12" ht="15">
      <c r="B84" s="33">
        <f>IF(A84="","",VLOOKUP(A84,Entrants!$B$4:$D$104,3))</f>
      </c>
      <c r="C84" s="33"/>
      <c r="D84" s="32">
        <f>IF(A84="","",VLOOKUP(A84,Entrants!$B$4:$D$104,2))</f>
      </c>
      <c r="F84" s="34">
        <f>IF(A84="","",VLOOKUP(A84,Entrants!$B$4:$M$104,10))</f>
      </c>
      <c r="I84" s="5"/>
    </row>
  </sheetData>
  <sheetProtection/>
  <mergeCells count="1">
    <mergeCell ref="J2:L2"/>
  </mergeCells>
  <printOptions/>
  <pageMargins left="0.2362204724409449" right="0.7480314960629921" top="0.984251968503937" bottom="0.7086614173228347" header="0.5118110236220472" footer="0.5118110236220472"/>
  <pageSetup fitToHeight="1" fitToWidth="1" horizontalDpi="600" verticalDpi="600" orientation="portrait" paperSize="9" scale="46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84"/>
  <sheetViews>
    <sheetView zoomScale="77" zoomScaleNormal="77" zoomScalePageLayoutView="0" workbookViewId="0" topLeftCell="A1">
      <selection activeCell="E50" sqref="E50:E51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130</v>
      </c>
      <c r="B1" s="4"/>
      <c r="C1" s="15"/>
      <c r="D1" s="15"/>
      <c r="E1" s="15"/>
      <c r="F1" s="15"/>
      <c r="G1" s="15"/>
      <c r="H1" s="15"/>
      <c r="K1" s="3"/>
    </row>
    <row r="2" spans="1:12" ht="20.25" customHeight="1">
      <c r="A2" s="4"/>
      <c r="B2" s="4"/>
      <c r="C2" s="15"/>
      <c r="D2" s="15"/>
      <c r="E2" s="15"/>
      <c r="F2" s="15"/>
      <c r="G2" s="15"/>
      <c r="H2" s="15"/>
      <c r="J2" s="178" t="s">
        <v>29</v>
      </c>
      <c r="K2" s="178"/>
      <c r="L2" s="178"/>
    </row>
    <row r="3" spans="1:13" ht="15" customHeight="1">
      <c r="A3" s="37" t="s">
        <v>7</v>
      </c>
      <c r="B3" s="37" t="s">
        <v>26</v>
      </c>
      <c r="C3" s="38"/>
      <c r="D3" s="39"/>
      <c r="E3" s="38"/>
      <c r="F3" s="38"/>
      <c r="G3" s="38"/>
      <c r="H3" s="38"/>
      <c r="I3" s="38"/>
      <c r="J3" s="38"/>
      <c r="K3" s="38"/>
      <c r="L3" s="38"/>
      <c r="M3" s="38"/>
    </row>
    <row r="4" spans="1:13" ht="15" customHeight="1">
      <c r="A4" s="37" t="s">
        <v>8</v>
      </c>
      <c r="B4" s="37" t="s">
        <v>27</v>
      </c>
      <c r="C4" s="37" t="s">
        <v>9</v>
      </c>
      <c r="D4" s="40" t="s">
        <v>10</v>
      </c>
      <c r="E4" s="37" t="s">
        <v>11</v>
      </c>
      <c r="F4" s="37" t="s">
        <v>12</v>
      </c>
      <c r="G4" s="37" t="s">
        <v>13</v>
      </c>
      <c r="H4" s="38"/>
      <c r="I4" s="37" t="s">
        <v>9</v>
      </c>
      <c r="J4" s="40" t="s">
        <v>10</v>
      </c>
      <c r="K4" s="37" t="s">
        <v>11</v>
      </c>
      <c r="L4" s="37" t="s">
        <v>12</v>
      </c>
      <c r="M4" s="37" t="s">
        <v>13</v>
      </c>
    </row>
    <row r="5" spans="1:13" ht="15" customHeight="1">
      <c r="A5" s="33">
        <v>272</v>
      </c>
      <c r="B5" s="33" t="str">
        <f>IF(A5="","",VLOOKUP(A5,Entrants!$B$4:$D$104,3))</f>
        <v>TT</v>
      </c>
      <c r="C5" s="33">
        <v>1</v>
      </c>
      <c r="D5" s="89" t="str">
        <f>IF(A5="","",VLOOKUP(A5,Entrants!$B$4:$D$104,2))</f>
        <v>Marshall, Lisa</v>
      </c>
      <c r="E5" s="34">
        <v>0.020243055555555552</v>
      </c>
      <c r="F5" s="34">
        <f>IF(A5="","",VLOOKUP(A5,Entrants!$B$4:$M$104,11))</f>
        <v>0.0062499999999999995</v>
      </c>
      <c r="G5" s="34">
        <f aca="true" t="shared" si="0" ref="G5:G18">IF(D5="","",E5-F5)</f>
        <v>0.013993055555555554</v>
      </c>
      <c r="H5" s="7"/>
      <c r="I5" s="5">
        <v>1</v>
      </c>
      <c r="J5" s="32" t="s">
        <v>63</v>
      </c>
      <c r="K5" s="34">
        <v>0.02238425925925926</v>
      </c>
      <c r="L5" s="34">
        <v>0.013020833333333334</v>
      </c>
      <c r="M5" s="34">
        <v>0.009363425925925926</v>
      </c>
    </row>
    <row r="6" spans="1:13" ht="15" customHeight="1">
      <c r="A6" s="33">
        <v>308</v>
      </c>
      <c r="B6" s="5" t="s">
        <v>172</v>
      </c>
      <c r="C6" s="33">
        <v>2</v>
      </c>
      <c r="D6" s="89" t="s">
        <v>234</v>
      </c>
      <c r="E6" s="34">
        <v>0.020462962962962964</v>
      </c>
      <c r="F6" s="34">
        <v>0.001388888888888889</v>
      </c>
      <c r="G6" s="34">
        <f t="shared" si="0"/>
        <v>0.019074074074074077</v>
      </c>
      <c r="H6" s="7"/>
      <c r="I6" s="5">
        <v>2</v>
      </c>
      <c r="J6" s="32" t="s">
        <v>38</v>
      </c>
      <c r="K6" s="34">
        <v>0.022303240740740738</v>
      </c>
      <c r="L6" s="34">
        <v>0.011979166666666666</v>
      </c>
      <c r="M6" s="34">
        <v>0.010324074074074072</v>
      </c>
    </row>
    <row r="7" spans="1:13" ht="15" customHeight="1">
      <c r="A7" s="33">
        <v>275</v>
      </c>
      <c r="B7" s="33" t="str">
        <f>IF(A7="","",VLOOKUP(A7,Entrants!$B$4:$D$104,3))</f>
        <v>MM</v>
      </c>
      <c r="C7" s="33">
        <v>3</v>
      </c>
      <c r="D7" s="89" t="str">
        <f>IF(A7="","",VLOOKUP(A7,Entrants!$B$4:$D$104,2))</f>
        <v>Maxwell, Glen</v>
      </c>
      <c r="E7" s="34">
        <v>0.021006944444444443</v>
      </c>
      <c r="F7" s="34">
        <f>IF(A7="","",VLOOKUP(A7,Entrants!$B$4:$M$104,11))</f>
        <v>0.003993055555555556</v>
      </c>
      <c r="G7" s="34">
        <f t="shared" si="0"/>
        <v>0.017013888888888887</v>
      </c>
      <c r="H7" s="7"/>
      <c r="I7" s="5">
        <v>3</v>
      </c>
      <c r="J7" s="36" t="s">
        <v>65</v>
      </c>
      <c r="K7" s="6">
        <v>0.022499999999999996</v>
      </c>
      <c r="L7" s="6">
        <v>0.012152777777777778</v>
      </c>
      <c r="M7" s="6">
        <v>0.010347222222222218</v>
      </c>
    </row>
    <row r="8" spans="1:13" ht="15" customHeight="1">
      <c r="A8" s="33">
        <v>293</v>
      </c>
      <c r="B8" s="33" t="str">
        <f>IF(A8="","",VLOOKUP(A8,Entrants!$B$4:$D$104,3))</f>
        <v>DSS</v>
      </c>
      <c r="C8" s="33">
        <v>4</v>
      </c>
      <c r="D8" s="89" t="str">
        <f>IF(A8="","",VLOOKUP(A8,Entrants!$B$4:$D$104,2))</f>
        <v>Southern, Clair</v>
      </c>
      <c r="E8" s="34">
        <v>0.021423611111111112</v>
      </c>
      <c r="F8" s="34">
        <f>IF(A8="","",VLOOKUP(A8,Entrants!$B$4:$M$104,11))</f>
        <v>0.007986111111111112</v>
      </c>
      <c r="G8" s="34">
        <f t="shared" si="0"/>
        <v>0.0134375</v>
      </c>
      <c r="H8" s="7"/>
      <c r="I8" s="5">
        <v>4</v>
      </c>
      <c r="J8" s="36" t="s">
        <v>61</v>
      </c>
      <c r="K8" s="6">
        <v>0.02207175925925926</v>
      </c>
      <c r="L8" s="34">
        <v>0.011458333333333334</v>
      </c>
      <c r="M8" s="6">
        <v>0.010613425925925925</v>
      </c>
    </row>
    <row r="9" spans="1:13" ht="15" customHeight="1">
      <c r="A9" s="33">
        <v>323</v>
      </c>
      <c r="B9" s="33"/>
      <c r="C9" s="33">
        <v>5</v>
      </c>
      <c r="D9" s="89" t="s">
        <v>434</v>
      </c>
      <c r="E9" s="34">
        <v>0.02148148148148148</v>
      </c>
      <c r="F9" s="34">
        <v>0.009895833333333333</v>
      </c>
      <c r="G9" s="34">
        <f t="shared" si="0"/>
        <v>0.011585648148148147</v>
      </c>
      <c r="H9" s="7"/>
      <c r="I9" s="5">
        <v>5</v>
      </c>
      <c r="J9" s="36" t="s">
        <v>214</v>
      </c>
      <c r="K9" s="6">
        <v>0.022615740740740742</v>
      </c>
      <c r="L9" s="6">
        <v>0.011458333333333334</v>
      </c>
      <c r="M9" s="6">
        <v>0.011157407407407408</v>
      </c>
    </row>
    <row r="10" spans="1:13" ht="15" customHeight="1">
      <c r="A10" s="33">
        <v>327</v>
      </c>
      <c r="B10" s="33"/>
      <c r="C10" s="33">
        <v>6</v>
      </c>
      <c r="D10" s="89" t="s">
        <v>438</v>
      </c>
      <c r="E10" s="34">
        <v>0.02153935185185185</v>
      </c>
      <c r="F10" s="34">
        <v>0.005555555555555556</v>
      </c>
      <c r="G10" s="34">
        <f t="shared" si="0"/>
        <v>0.015983796296296295</v>
      </c>
      <c r="H10" s="7"/>
      <c r="I10" s="5">
        <v>6</v>
      </c>
      <c r="J10" s="36" t="s">
        <v>39</v>
      </c>
      <c r="K10" s="6">
        <v>0.02259259259259259</v>
      </c>
      <c r="L10" s="6">
        <v>0.011284722222222222</v>
      </c>
      <c r="M10" s="6">
        <v>0.01130787037037037</v>
      </c>
    </row>
    <row r="11" spans="1:13" ht="15" customHeight="1">
      <c r="A11" s="33">
        <v>224</v>
      </c>
      <c r="B11" s="33" t="str">
        <f>IF(A11="","",VLOOKUP(A11,Entrants!$B$4:$D$104,3))</f>
        <v>CS5K</v>
      </c>
      <c r="C11" s="33">
        <v>7</v>
      </c>
      <c r="D11" s="89" t="str">
        <f>IF(A11="","",VLOOKUP(A11,Entrants!$B$4:$D$104,2))</f>
        <v>Catchpole, John</v>
      </c>
      <c r="E11" s="34">
        <v>0.02165509259259259</v>
      </c>
      <c r="F11" s="34">
        <f>IF(A11="","",VLOOKUP(A11,Entrants!$B$4:$M$104,11))</f>
        <v>0.006423611111111112</v>
      </c>
      <c r="G11" s="34">
        <f t="shared" si="0"/>
        <v>0.015231481481481478</v>
      </c>
      <c r="H11" s="7"/>
      <c r="I11" s="5">
        <v>7</v>
      </c>
      <c r="J11" s="32" t="s">
        <v>434</v>
      </c>
      <c r="K11" s="34">
        <v>0.02148148148148148</v>
      </c>
      <c r="L11" s="34">
        <v>0.009895833333333333</v>
      </c>
      <c r="M11" s="34">
        <v>0.011585648148148147</v>
      </c>
    </row>
    <row r="12" spans="1:13" ht="15" customHeight="1">
      <c r="A12" s="33">
        <v>281</v>
      </c>
      <c r="B12" s="33" t="str">
        <f>IF(A12="","",VLOOKUP(A12,Entrants!$B$4:$D$104,3))</f>
        <v>AD</v>
      </c>
      <c r="C12" s="33">
        <v>8</v>
      </c>
      <c r="D12" s="89" t="str">
        <f>IF(A12="","",VLOOKUP(A12,Entrants!$B$4:$D$104,2))</f>
        <v>Moffett, Tom</v>
      </c>
      <c r="E12" s="34">
        <v>0.021770833333333336</v>
      </c>
      <c r="F12" s="34">
        <f>IF(A12="","",VLOOKUP(A12,Entrants!$B$4:$M$104,11))</f>
        <v>0.009722222222222222</v>
      </c>
      <c r="G12" s="34">
        <f>IF(D12="","",E12-F12)</f>
        <v>0.012048611111111114</v>
      </c>
      <c r="H12" s="7"/>
      <c r="I12" s="5">
        <v>8</v>
      </c>
      <c r="J12" s="32" t="s">
        <v>45</v>
      </c>
      <c r="K12" s="34">
        <v>0.022222222222222223</v>
      </c>
      <c r="L12" s="34">
        <v>0.010590277777777777</v>
      </c>
      <c r="M12" s="34">
        <v>0.011631944444444446</v>
      </c>
    </row>
    <row r="13" spans="1:13" ht="15" customHeight="1">
      <c r="A13" s="33">
        <v>271</v>
      </c>
      <c r="B13" s="33" t="str">
        <f>IF(A13="","",VLOOKUP(A13,Entrants!$B$4:$D$104,3))</f>
        <v>C25K</v>
      </c>
      <c r="C13" s="33">
        <v>9</v>
      </c>
      <c r="D13" s="89" t="str">
        <f>IF(A13="","",VLOOKUP(A13,Entrants!$B$4:$D$104,2))</f>
        <v>Marsh, Christine</v>
      </c>
      <c r="E13" s="34">
        <v>0.021782407407407407</v>
      </c>
      <c r="F13" s="34">
        <f>IF(A13="","",VLOOKUP(A13,Entrants!$B$4:$M$104,11))</f>
        <v>0.0046875</v>
      </c>
      <c r="G13" s="34">
        <f>IF(D13="","",E13-F13)</f>
        <v>0.017094907407407406</v>
      </c>
      <c r="H13" s="7"/>
      <c r="I13" s="5">
        <v>9</v>
      </c>
      <c r="J13" s="7" t="s">
        <v>162</v>
      </c>
      <c r="K13" s="6">
        <v>0.021956018518518517</v>
      </c>
      <c r="L13" s="34">
        <v>0.010243055555555556</v>
      </c>
      <c r="M13" s="6">
        <v>0.011712962962962961</v>
      </c>
    </row>
    <row r="14" spans="1:13" ht="15" customHeight="1">
      <c r="A14" s="33">
        <v>284</v>
      </c>
      <c r="B14" s="33" t="str">
        <f>IF(A14="","",VLOOKUP(A14,Entrants!$B$4:$D$104,3))</f>
        <v>TT</v>
      </c>
      <c r="C14" s="33">
        <v>10</v>
      </c>
      <c r="D14" s="89" t="str">
        <f>IF(A14="","",VLOOKUP(A14,Entrants!$B$4:$D$104,2))</f>
        <v>Nicholson, Tracy</v>
      </c>
      <c r="E14" s="34">
        <v>0.021805555555555554</v>
      </c>
      <c r="F14" s="34">
        <f>IF(A14="","",VLOOKUP(A14,Entrants!$B$4:$M$104,11))</f>
        <v>0.0024305555555555556</v>
      </c>
      <c r="G14" s="34">
        <f t="shared" si="0"/>
        <v>0.019374999999999996</v>
      </c>
      <c r="H14" s="7"/>
      <c r="I14" s="5">
        <v>10</v>
      </c>
      <c r="J14" s="32" t="s">
        <v>228</v>
      </c>
      <c r="K14" s="34">
        <v>0.0218287037037037</v>
      </c>
      <c r="L14" s="34">
        <v>0.010069444444444445</v>
      </c>
      <c r="M14" s="34">
        <v>0.011759259259259256</v>
      </c>
    </row>
    <row r="15" spans="1:13" ht="15" customHeight="1">
      <c r="A15" s="33">
        <v>294</v>
      </c>
      <c r="B15" s="33" t="str">
        <f>IF(A15="","",VLOOKUP(A15,Entrants!$B$4:$D$104,3))</f>
        <v>AD</v>
      </c>
      <c r="C15" s="33">
        <v>11</v>
      </c>
      <c r="D15" s="89" t="str">
        <f>IF(A15="","",VLOOKUP(A15,Entrants!$B$4:$D$104,2))</f>
        <v>Stafford, Dayle</v>
      </c>
      <c r="E15" s="34">
        <v>0.0218287037037037</v>
      </c>
      <c r="F15" s="34">
        <f>IF(A15="","",VLOOKUP(A15,Entrants!$B$4:$M$104,11))</f>
        <v>0.010069444444444445</v>
      </c>
      <c r="G15" s="34">
        <f t="shared" si="0"/>
        <v>0.011759259259259256</v>
      </c>
      <c r="H15" s="7"/>
      <c r="I15" s="5">
        <v>11</v>
      </c>
      <c r="J15" s="32" t="s">
        <v>114</v>
      </c>
      <c r="K15" s="34">
        <v>0.022118055555555557</v>
      </c>
      <c r="L15" s="34">
        <v>0.010243055555555556</v>
      </c>
      <c r="M15" s="34">
        <v>0.011875000000000002</v>
      </c>
    </row>
    <row r="16" spans="1:13" ht="15" customHeight="1">
      <c r="A16" s="33">
        <v>200</v>
      </c>
      <c r="B16" s="33" t="str">
        <f>IF(A16="","",VLOOKUP(A16,Entrants!$B$4:$D$104,3))</f>
        <v>FC</v>
      </c>
      <c r="C16" s="33">
        <v>12</v>
      </c>
      <c r="D16" s="89" t="str">
        <f>IF(A16="","",VLOOKUP(A16,Entrants!$B$4:$D$104,2))</f>
        <v>Anderson, Lee</v>
      </c>
      <c r="E16" s="34">
        <v>0.021875000000000002</v>
      </c>
      <c r="F16" s="34">
        <f>IF(A16="","",VLOOKUP(A16,Entrants!$B$4:$M$104,11))</f>
        <v>0.008854166666666666</v>
      </c>
      <c r="G16" s="34">
        <f t="shared" si="0"/>
        <v>0.013020833333333336</v>
      </c>
      <c r="H16" s="7"/>
      <c r="I16" s="5">
        <v>12</v>
      </c>
      <c r="J16" s="32" t="s">
        <v>156</v>
      </c>
      <c r="K16" s="34">
        <v>0.022141203703703705</v>
      </c>
      <c r="L16" s="34">
        <v>0.010243055555555556</v>
      </c>
      <c r="M16" s="34">
        <v>0.011898148148148149</v>
      </c>
    </row>
    <row r="17" spans="1:13" ht="15" customHeight="1">
      <c r="A17" s="33">
        <v>204</v>
      </c>
      <c r="B17" s="33" t="str">
        <f>IF(A17="","",VLOOKUP(A17,Entrants!$B$4:$D$104,3))</f>
        <v>AD</v>
      </c>
      <c r="C17" s="33">
        <v>13</v>
      </c>
      <c r="D17" s="89" t="str">
        <f>IF(A17="","",VLOOKUP(A17,Entrants!$B$4:$D$104,2))</f>
        <v>Barrass, Heather</v>
      </c>
      <c r="E17" s="34">
        <v>0.021886574074074072</v>
      </c>
      <c r="F17" s="34">
        <f>IF(A17="","",VLOOKUP(A17,Entrants!$B$4:$M$104,11))</f>
        <v>0.008854166666666666</v>
      </c>
      <c r="G17" s="34">
        <f t="shared" si="0"/>
        <v>0.013032407407407406</v>
      </c>
      <c r="H17" s="7"/>
      <c r="I17" s="5">
        <v>13</v>
      </c>
      <c r="J17" s="36" t="s">
        <v>127</v>
      </c>
      <c r="K17" s="6">
        <v>0.02238425925925926</v>
      </c>
      <c r="L17" s="34">
        <v>0.010416666666666666</v>
      </c>
      <c r="M17" s="6">
        <v>0.011967592592592594</v>
      </c>
    </row>
    <row r="18" spans="1:13" ht="15" customHeight="1">
      <c r="A18" s="33">
        <v>304</v>
      </c>
      <c r="B18" s="5" t="s">
        <v>144</v>
      </c>
      <c r="C18" s="33">
        <v>14</v>
      </c>
      <c r="D18" s="89" t="s">
        <v>104</v>
      </c>
      <c r="E18" s="34">
        <v>0.021921296296296296</v>
      </c>
      <c r="F18" s="34">
        <v>0.003645833333333333</v>
      </c>
      <c r="G18" s="34">
        <f t="shared" si="0"/>
        <v>0.018275462962962962</v>
      </c>
      <c r="H18" s="7"/>
      <c r="I18" s="5">
        <v>14</v>
      </c>
      <c r="J18" s="32" t="s">
        <v>427</v>
      </c>
      <c r="K18" s="34">
        <v>0.02210648148148148</v>
      </c>
      <c r="L18" s="34">
        <v>0.010069444444444445</v>
      </c>
      <c r="M18" s="34">
        <v>0.012037037037037035</v>
      </c>
    </row>
    <row r="19" spans="1:13" ht="15" customHeight="1">
      <c r="A19" s="33">
        <v>245</v>
      </c>
      <c r="B19" s="33" t="str">
        <f>IF(A19="","",VLOOKUP(A19,Entrants!$B$4:$D$104,3))</f>
        <v>OS</v>
      </c>
      <c r="C19" s="33">
        <v>15</v>
      </c>
      <c r="D19" s="89" t="str">
        <f>IF(A19="","",VLOOKUP(A19,Entrants!$B$4:$D$104,2))</f>
        <v>Frazer, Joe</v>
      </c>
      <c r="E19" s="34">
        <v>0.021944444444444447</v>
      </c>
      <c r="F19" s="34">
        <f>IF(A19="","",VLOOKUP(A19,Entrants!$B$4:$M$104,11))</f>
        <v>0.007986111111111112</v>
      </c>
      <c r="G19" s="34">
        <f aca="true" t="shared" si="1" ref="G19:G33">IF(D19="","",E19-F19)</f>
        <v>0.013958333333333335</v>
      </c>
      <c r="H19" s="7"/>
      <c r="I19" s="5">
        <v>15</v>
      </c>
      <c r="J19" s="32" t="s">
        <v>223</v>
      </c>
      <c r="K19" s="34">
        <v>0.021770833333333336</v>
      </c>
      <c r="L19" s="34">
        <v>0.009722222222222222</v>
      </c>
      <c r="M19" s="34">
        <v>0.012048611111111114</v>
      </c>
    </row>
    <row r="20" spans="1:13" ht="15" customHeight="1">
      <c r="A20" s="33">
        <v>262</v>
      </c>
      <c r="B20" s="33" t="str">
        <f>IF(A20="","",VLOOKUP(A20,Entrants!$B$4:$D$104,3))</f>
        <v>BB</v>
      </c>
      <c r="C20" s="33">
        <v>16</v>
      </c>
      <c r="D20" s="89" t="str">
        <f>IF(A20="","",VLOOKUP(A20,Entrants!$B$4:$D$104,2))</f>
        <v>Johnson, Brian</v>
      </c>
      <c r="E20" s="34">
        <v>0.021956018518518517</v>
      </c>
      <c r="F20" s="34">
        <f>IF(A20="","",VLOOKUP(A20,Entrants!$B$4:$M$104,11))</f>
        <v>0.010243055555555556</v>
      </c>
      <c r="G20" s="34">
        <f t="shared" si="1"/>
        <v>0.011712962962962961</v>
      </c>
      <c r="H20" s="7"/>
      <c r="I20" s="5">
        <v>16</v>
      </c>
      <c r="J20" s="32" t="s">
        <v>40</v>
      </c>
      <c r="K20" s="34">
        <v>0.022476851851851855</v>
      </c>
      <c r="L20" s="34">
        <v>0.010416666666666666</v>
      </c>
      <c r="M20" s="34">
        <v>0.01206018518518519</v>
      </c>
    </row>
    <row r="21" spans="1:13" ht="15" customHeight="1">
      <c r="A21" s="33">
        <v>214</v>
      </c>
      <c r="B21" s="33" t="str">
        <f>IF(A21="","",VLOOKUP(A21,Entrants!$B$4:$D$104,3))</f>
        <v>AD</v>
      </c>
      <c r="C21" s="33">
        <v>17</v>
      </c>
      <c r="D21" s="89" t="str">
        <f>IF(A21="","",VLOOKUP(A21,Entrants!$B$4:$D$104,2))</f>
        <v>Brabazon, Anita</v>
      </c>
      <c r="E21" s="34">
        <v>0.021979166666666664</v>
      </c>
      <c r="F21" s="34">
        <f>IF(A21="","",VLOOKUP(A21,Entrants!$B$4:$M$104,11))</f>
        <v>0.007986111111111112</v>
      </c>
      <c r="G21" s="34">
        <f t="shared" si="1"/>
        <v>0.013993055555555552</v>
      </c>
      <c r="H21" s="7"/>
      <c r="I21" s="5">
        <v>17</v>
      </c>
      <c r="J21" s="7" t="s">
        <v>170</v>
      </c>
      <c r="K21" s="6">
        <v>0.023009259259259257</v>
      </c>
      <c r="L21" s="6">
        <v>0.010937500000000001</v>
      </c>
      <c r="M21" s="6">
        <v>0.012071759259259256</v>
      </c>
    </row>
    <row r="22" spans="1:13" ht="15" customHeight="1">
      <c r="A22" s="33">
        <v>320</v>
      </c>
      <c r="B22" s="33"/>
      <c r="C22" s="33">
        <v>18</v>
      </c>
      <c r="D22" s="89" t="s">
        <v>431</v>
      </c>
      <c r="E22" s="34">
        <v>0.02199074074074074</v>
      </c>
      <c r="F22" s="34">
        <v>0.0062499999999999995</v>
      </c>
      <c r="G22" s="34">
        <f t="shared" si="1"/>
        <v>0.015740740740740743</v>
      </c>
      <c r="H22" s="7"/>
      <c r="I22" s="5">
        <v>18</v>
      </c>
      <c r="J22" s="36" t="s">
        <v>33</v>
      </c>
      <c r="K22" s="6">
        <v>0.023055555555555555</v>
      </c>
      <c r="L22" s="6">
        <v>0.010937500000000001</v>
      </c>
      <c r="M22" s="6">
        <v>0.012118055555555554</v>
      </c>
    </row>
    <row r="23" spans="1:13" ht="15" customHeight="1">
      <c r="A23" s="33">
        <v>310</v>
      </c>
      <c r="B23" s="5" t="s">
        <v>169</v>
      </c>
      <c r="C23" s="33">
        <v>19</v>
      </c>
      <c r="D23" s="89" t="s">
        <v>235</v>
      </c>
      <c r="E23" s="34">
        <v>0.02200231481481482</v>
      </c>
      <c r="F23" s="34">
        <v>0.006944444444444444</v>
      </c>
      <c r="G23" s="34">
        <f t="shared" si="1"/>
        <v>0.015057870370370374</v>
      </c>
      <c r="H23" s="7"/>
      <c r="I23" s="5">
        <v>19</v>
      </c>
      <c r="J23" s="7" t="s">
        <v>209</v>
      </c>
      <c r="K23" s="6">
        <v>0.02291666666666667</v>
      </c>
      <c r="L23" s="6">
        <v>0.01076388888888889</v>
      </c>
      <c r="M23" s="6">
        <v>0.012152777777777778</v>
      </c>
    </row>
    <row r="24" spans="1:13" ht="15" customHeight="1">
      <c r="A24" s="33">
        <v>203</v>
      </c>
      <c r="B24" s="33" t="str">
        <f>IF(A24="","",VLOOKUP(A24,Entrants!$B$4:$D$104,3))</f>
        <v>CC</v>
      </c>
      <c r="C24" s="33">
        <v>20</v>
      </c>
      <c r="D24" s="89" t="str">
        <f>IF(A24="","",VLOOKUP(A24,Entrants!$B$4:$D$104,2))</f>
        <v>Atkinson, Phil</v>
      </c>
      <c r="E24" s="34">
        <v>0.02201388888888889</v>
      </c>
      <c r="F24" s="34">
        <f>IF(A24="","",VLOOKUP(A24,Entrants!$B$4:$M$104,11))</f>
        <v>0.007986111111111112</v>
      </c>
      <c r="G24" s="34">
        <f t="shared" si="1"/>
        <v>0.014027777777777776</v>
      </c>
      <c r="H24" s="7"/>
      <c r="I24" s="5">
        <v>20</v>
      </c>
      <c r="J24" s="32" t="s">
        <v>135</v>
      </c>
      <c r="K24" s="34">
        <v>0.022233796296296297</v>
      </c>
      <c r="L24" s="34">
        <v>0.010069444444444445</v>
      </c>
      <c r="M24" s="34">
        <v>0.012164351851851852</v>
      </c>
    </row>
    <row r="25" spans="1:13" ht="15" customHeight="1">
      <c r="A25" s="33">
        <v>237</v>
      </c>
      <c r="B25" s="33" t="str">
        <f>IF(A25="","",VLOOKUP(A25,Entrants!$B$4:$D$104,3))</f>
        <v>CC</v>
      </c>
      <c r="C25" s="33">
        <v>21</v>
      </c>
      <c r="D25" s="89" t="str">
        <f>IF(A25="","",VLOOKUP(A25,Entrants!$B$4:$D$104,2))</f>
        <v>Falkous, David</v>
      </c>
      <c r="E25" s="34">
        <v>0.02202546296296296</v>
      </c>
      <c r="F25" s="34">
        <f>IF(A25="","",VLOOKUP(A25,Entrants!$B$4:$M$104,11))</f>
        <v>0.008854166666666666</v>
      </c>
      <c r="G25" s="34">
        <f t="shared" si="1"/>
        <v>0.013171296296296292</v>
      </c>
      <c r="H25" s="7"/>
      <c r="I25" s="5">
        <v>21</v>
      </c>
      <c r="J25" s="7" t="s">
        <v>124</v>
      </c>
      <c r="K25" s="6">
        <v>0.022083333333333333</v>
      </c>
      <c r="L25" s="6">
        <v>0.009895833333333333</v>
      </c>
      <c r="M25" s="6">
        <v>0.0121875</v>
      </c>
    </row>
    <row r="26" spans="1:13" ht="15" customHeight="1">
      <c r="A26" s="33">
        <v>255</v>
      </c>
      <c r="B26" s="33" t="str">
        <f>IF(A26="","",VLOOKUP(A26,Entrants!$B$4:$D$104,3))</f>
        <v>CC</v>
      </c>
      <c r="C26" s="33">
        <v>22</v>
      </c>
      <c r="D26" s="89" t="str">
        <f>IF(A26="","",VLOOKUP(A26,Entrants!$B$4:$D$104,2))</f>
        <v>Gillie, Kathryn</v>
      </c>
      <c r="E26" s="34">
        <v>0.022037037037037036</v>
      </c>
      <c r="F26" s="34">
        <f>IF(A26="","",VLOOKUP(A26,Entrants!$B$4:$M$104,11))</f>
        <v>0.007638888888888889</v>
      </c>
      <c r="G26" s="34">
        <f t="shared" si="1"/>
        <v>0.014398148148148146</v>
      </c>
      <c r="H26" s="7"/>
      <c r="I26" s="5">
        <v>22</v>
      </c>
      <c r="J26" s="32" t="s">
        <v>217</v>
      </c>
      <c r="K26" s="34">
        <v>0.022164351851851852</v>
      </c>
      <c r="L26" s="34">
        <v>0.009895833333333333</v>
      </c>
      <c r="M26" s="34">
        <v>0.012268518518518519</v>
      </c>
    </row>
    <row r="27" spans="1:13" ht="15" customHeight="1">
      <c r="A27" s="33">
        <v>242</v>
      </c>
      <c r="B27" s="33" t="str">
        <f>IF(A27="","",VLOOKUP(A27,Entrants!$B$4:$D$104,3))</f>
        <v>SW</v>
      </c>
      <c r="C27" s="33">
        <v>23</v>
      </c>
      <c r="D27" s="89" t="str">
        <f>IF(A27="","",VLOOKUP(A27,Entrants!$B$4:$D$104,2))</f>
        <v>Flynn, Frank</v>
      </c>
      <c r="E27" s="34">
        <v>0.022048611111111113</v>
      </c>
      <c r="F27" s="34">
        <f>IF(A27="","",VLOOKUP(A27,Entrants!$B$4:$M$104,11))</f>
        <v>0.008854166666666666</v>
      </c>
      <c r="G27" s="34">
        <f t="shared" si="1"/>
        <v>0.013194444444444446</v>
      </c>
      <c r="H27" s="7"/>
      <c r="I27" s="5">
        <v>23</v>
      </c>
      <c r="J27" s="32" t="s">
        <v>159</v>
      </c>
      <c r="K27" s="34">
        <v>0.022407407407407407</v>
      </c>
      <c r="L27" s="34">
        <v>0.010069444444444445</v>
      </c>
      <c r="M27" s="34">
        <v>0.012337962962962962</v>
      </c>
    </row>
    <row r="28" spans="1:13" ht="15" customHeight="1">
      <c r="A28" s="33">
        <v>202</v>
      </c>
      <c r="B28" s="33" t="str">
        <f>IF(A28="","",VLOOKUP(A28,Entrants!$B$4:$D$104,3))</f>
        <v>AD</v>
      </c>
      <c r="C28" s="33">
        <v>24</v>
      </c>
      <c r="D28" s="89" t="str">
        <f>IF(A28="","",VLOOKUP(A28,Entrants!$B$4:$D$104,2))</f>
        <v>Ashby, Michael</v>
      </c>
      <c r="E28" s="34">
        <v>0.022060185185185183</v>
      </c>
      <c r="F28" s="34">
        <f>IF(A28="","",VLOOKUP(A28,Entrants!$B$4:$M$104,11))</f>
        <v>0.00954861111111111</v>
      </c>
      <c r="G28" s="34">
        <f t="shared" si="1"/>
        <v>0.012511574074074073</v>
      </c>
      <c r="H28" s="7"/>
      <c r="I28" s="5">
        <v>24</v>
      </c>
      <c r="J28" s="32" t="s">
        <v>98</v>
      </c>
      <c r="K28" s="34">
        <v>0.022060185185185183</v>
      </c>
      <c r="L28" s="34">
        <v>0.00954861111111111</v>
      </c>
      <c r="M28" s="34">
        <v>0.012511574074074073</v>
      </c>
    </row>
    <row r="29" spans="1:13" ht="15" customHeight="1">
      <c r="A29" s="33">
        <v>256</v>
      </c>
      <c r="B29" s="33" t="str">
        <f>IF(A29="","",VLOOKUP(A29,Entrants!$B$4:$D$104,3))</f>
        <v>CM</v>
      </c>
      <c r="C29" s="33">
        <v>25</v>
      </c>
      <c r="D29" s="89" t="str">
        <f>IF(A29="","",VLOOKUP(A29,Entrants!$B$4:$D$104,2))</f>
        <v>Harmon, Craig</v>
      </c>
      <c r="E29" s="34">
        <v>0.02207175925925926</v>
      </c>
      <c r="F29" s="34">
        <f>IF(A29="","",VLOOKUP(A29,Entrants!$B$4:$M$104,11))</f>
        <v>0.011458333333333334</v>
      </c>
      <c r="G29" s="34">
        <f t="shared" si="1"/>
        <v>0.010613425925925925</v>
      </c>
      <c r="H29" s="7"/>
      <c r="I29" s="5">
        <v>25</v>
      </c>
      <c r="J29" s="32" t="s">
        <v>165</v>
      </c>
      <c r="K29" s="34">
        <v>0.021875000000000002</v>
      </c>
      <c r="L29" s="34">
        <v>0.008854166666666666</v>
      </c>
      <c r="M29" s="34">
        <v>0.013020833333333336</v>
      </c>
    </row>
    <row r="30" spans="1:13" ht="15" customHeight="1">
      <c r="A30" s="33">
        <v>205</v>
      </c>
      <c r="B30" s="33" t="str">
        <f>IF(A30="","",VLOOKUP(A30,Entrants!$B$4:$D$104,3))</f>
        <v>HT</v>
      </c>
      <c r="C30" s="33">
        <v>26</v>
      </c>
      <c r="D30" s="89" t="str">
        <f>IF(A30="","",VLOOKUP(A30,Entrants!$B$4:$D$104,2))</f>
        <v>Barrett, Lauren</v>
      </c>
      <c r="E30" s="34">
        <v>0.022083333333333333</v>
      </c>
      <c r="F30" s="34">
        <f>IF(A30="","",VLOOKUP(A30,Entrants!$B$4:$M$104,11))</f>
        <v>0.009895833333333333</v>
      </c>
      <c r="G30" s="34">
        <f t="shared" si="1"/>
        <v>0.0121875</v>
      </c>
      <c r="H30" s="7"/>
      <c r="I30" s="5">
        <v>26</v>
      </c>
      <c r="J30" s="32" t="s">
        <v>110</v>
      </c>
      <c r="K30" s="34">
        <v>0.021886574074074072</v>
      </c>
      <c r="L30" s="34">
        <v>0.008854166666666666</v>
      </c>
      <c r="M30" s="34">
        <v>0.013032407407407406</v>
      </c>
    </row>
    <row r="31" spans="1:13" ht="15" customHeight="1">
      <c r="A31" s="33">
        <v>201</v>
      </c>
      <c r="B31" s="33" t="str">
        <f>IF(A31="","",VLOOKUP(A31,Entrants!$B$4:$D$104,3))</f>
        <v>AA</v>
      </c>
      <c r="C31" s="33">
        <v>27</v>
      </c>
      <c r="D31" s="89" t="str">
        <f>IF(A31="","",VLOOKUP(A31,Entrants!$B$4:$D$104,2))</f>
        <v>Appleby, Suzanne</v>
      </c>
      <c r="E31" s="34">
        <v>0.022094907407407407</v>
      </c>
      <c r="F31" s="34">
        <f>IF(A31="","",VLOOKUP(A31,Entrants!$B$4:$M$104,11))</f>
        <v>0.005381944444444445</v>
      </c>
      <c r="G31" s="34">
        <f t="shared" si="1"/>
        <v>0.01671296296296296</v>
      </c>
      <c r="H31" s="7"/>
      <c r="I31" s="5">
        <v>27</v>
      </c>
      <c r="J31" s="32" t="s">
        <v>106</v>
      </c>
      <c r="K31" s="34">
        <v>0.02202546296296296</v>
      </c>
      <c r="L31" s="34">
        <v>0.008854166666666666</v>
      </c>
      <c r="M31" s="34">
        <v>0.013171296296296292</v>
      </c>
    </row>
    <row r="32" spans="1:13" ht="15" customHeight="1">
      <c r="A32" s="33">
        <v>316</v>
      </c>
      <c r="B32" s="33"/>
      <c r="C32" s="33">
        <v>28</v>
      </c>
      <c r="D32" s="89" t="s">
        <v>427</v>
      </c>
      <c r="E32" s="34">
        <v>0.02210648148148148</v>
      </c>
      <c r="F32" s="34">
        <v>0.010069444444444445</v>
      </c>
      <c r="G32" s="34">
        <f t="shared" si="1"/>
        <v>0.012037037037037035</v>
      </c>
      <c r="H32" s="7"/>
      <c r="I32" s="5">
        <v>28</v>
      </c>
      <c r="J32" s="32" t="s">
        <v>60</v>
      </c>
      <c r="K32" s="34">
        <v>0.02221064814814815</v>
      </c>
      <c r="L32" s="34">
        <v>0.009027777777777779</v>
      </c>
      <c r="M32" s="34">
        <v>0.01318287037037037</v>
      </c>
    </row>
    <row r="33" spans="1:13" ht="15" customHeight="1">
      <c r="A33" s="33">
        <v>291</v>
      </c>
      <c r="B33" s="33" t="str">
        <f>IF(A33="","",VLOOKUP(A33,Entrants!$B$4:$D$104,3))</f>
        <v>AA</v>
      </c>
      <c r="C33" s="33">
        <v>29</v>
      </c>
      <c r="D33" s="89" t="str">
        <f>IF(A33="","",VLOOKUP(A33,Entrants!$B$4:$D$104,2))</f>
        <v>Shaw, Billy</v>
      </c>
      <c r="E33" s="34">
        <v>0.022118055555555557</v>
      </c>
      <c r="F33" s="34">
        <f>IF(A33="","",VLOOKUP(A33,Entrants!$B$4:$M$104,11))</f>
        <v>0.010243055555555556</v>
      </c>
      <c r="G33" s="34">
        <f t="shared" si="1"/>
        <v>0.011875000000000002</v>
      </c>
      <c r="H33" s="7"/>
      <c r="I33" s="5">
        <v>29</v>
      </c>
      <c r="J33" s="32" t="s">
        <v>198</v>
      </c>
      <c r="K33" s="34">
        <v>0.022048611111111113</v>
      </c>
      <c r="L33" s="34">
        <v>0.008854166666666666</v>
      </c>
      <c r="M33" s="34">
        <v>0.013194444444444446</v>
      </c>
    </row>
    <row r="34" spans="1:13" ht="15" customHeight="1">
      <c r="A34" s="33">
        <v>248</v>
      </c>
      <c r="B34" s="33" t="str">
        <f>IF(A34="","",VLOOKUP(A34,Entrants!$B$4:$D$104,3))</f>
        <v>BB</v>
      </c>
      <c r="C34" s="33">
        <v>30</v>
      </c>
      <c r="D34" s="89" t="str">
        <f>IF(A34="","",VLOOKUP(A34,Entrants!$B$4:$D$104,2))</f>
        <v>Freeman, Lindsay</v>
      </c>
      <c r="E34" s="34">
        <v>0.022129629629629628</v>
      </c>
      <c r="F34" s="34">
        <f>IF(A34="","",VLOOKUP(A34,Entrants!$B$4:$M$104,11))</f>
        <v>0.008506944444444444</v>
      </c>
      <c r="G34" s="34">
        <f aca="true" t="shared" si="2" ref="G34:G80">IF(D34="","",E34-F34)</f>
        <v>0.013622685185185184</v>
      </c>
      <c r="H34" s="7"/>
      <c r="I34" s="5">
        <v>30</v>
      </c>
      <c r="J34" s="7" t="s">
        <v>56</v>
      </c>
      <c r="K34" s="6">
        <v>0.0228125</v>
      </c>
      <c r="L34" s="6">
        <v>0.00954861111111111</v>
      </c>
      <c r="M34" s="6">
        <v>0.01326388888888889</v>
      </c>
    </row>
    <row r="35" spans="1:13" ht="15" customHeight="1">
      <c r="A35" s="33">
        <v>295</v>
      </c>
      <c r="B35" s="33" t="str">
        <f>IF(A35="","",VLOOKUP(A35,Entrants!$B$4:$D$104,3))</f>
        <v>RD</v>
      </c>
      <c r="C35" s="33">
        <v>31</v>
      </c>
      <c r="D35" s="89" t="str">
        <f>IF(A35="","",VLOOKUP(A35,Entrants!$B$4:$D$104,2))</f>
        <v>Stamp, David</v>
      </c>
      <c r="E35" s="34">
        <v>0.022141203703703705</v>
      </c>
      <c r="F35" s="34">
        <f>IF(A35="","",VLOOKUP(A35,Entrants!$B$4:$M$104,11))</f>
        <v>0.010243055555555556</v>
      </c>
      <c r="G35" s="34">
        <f t="shared" si="2"/>
        <v>0.011898148148148149</v>
      </c>
      <c r="H35" s="7"/>
      <c r="I35" s="5">
        <v>31</v>
      </c>
      <c r="J35" s="32" t="s">
        <v>58</v>
      </c>
      <c r="K35" s="34">
        <v>0.022152777777777775</v>
      </c>
      <c r="L35" s="34">
        <v>0.008854166666666666</v>
      </c>
      <c r="M35" s="34">
        <v>0.013298611111111108</v>
      </c>
    </row>
    <row r="36" spans="1:13" ht="15" customHeight="1">
      <c r="A36" s="33">
        <v>257</v>
      </c>
      <c r="B36" s="33" t="str">
        <f>IF(A36="","",VLOOKUP(A36,Entrants!$B$4:$D$104,3))</f>
        <v>CM</v>
      </c>
      <c r="C36" s="33">
        <v>32</v>
      </c>
      <c r="D36" s="89" t="str">
        <f>IF(A36="","",VLOOKUP(A36,Entrants!$B$4:$D$104,2))</f>
        <v>Harmon, Gemma</v>
      </c>
      <c r="E36" s="34">
        <v>0.022152777777777775</v>
      </c>
      <c r="F36" s="34">
        <f>IF(A36="","",VLOOKUP(A36,Entrants!$B$4:$M$104,11))</f>
        <v>0.008854166666666666</v>
      </c>
      <c r="G36" s="34">
        <f t="shared" si="2"/>
        <v>0.013298611111111108</v>
      </c>
      <c r="H36" s="7"/>
      <c r="I36" s="5">
        <v>32</v>
      </c>
      <c r="J36" s="36" t="s">
        <v>227</v>
      </c>
      <c r="K36" s="6">
        <v>0.021423611111111112</v>
      </c>
      <c r="L36" s="34">
        <v>0.007986111111111112</v>
      </c>
      <c r="M36" s="6">
        <v>0.0134375</v>
      </c>
    </row>
    <row r="37" spans="1:13" ht="15" customHeight="1">
      <c r="A37" s="33">
        <v>273</v>
      </c>
      <c r="B37" s="33" t="str">
        <f>IF(A37="","",VLOOKUP(A37,Entrants!$B$4:$D$104,3))</f>
        <v>MM</v>
      </c>
      <c r="C37" s="33">
        <v>33</v>
      </c>
      <c r="D37" s="89" t="str">
        <f>IF(A37="","",VLOOKUP(A37,Entrants!$B$4:$D$104,2))</f>
        <v>Marshall, Neil</v>
      </c>
      <c r="E37" s="34">
        <v>0.022164351851851852</v>
      </c>
      <c r="F37" s="34">
        <f>IF(A37="","",VLOOKUP(A37,Entrants!$B$4:$M$104,11))</f>
        <v>0.009895833333333333</v>
      </c>
      <c r="G37" s="34">
        <f t="shared" si="2"/>
        <v>0.012268518518518519</v>
      </c>
      <c r="H37" s="7"/>
      <c r="I37" s="5">
        <v>33</v>
      </c>
      <c r="J37" s="32" t="s">
        <v>163</v>
      </c>
      <c r="K37" s="34">
        <v>0.022430555555555554</v>
      </c>
      <c r="L37" s="34">
        <v>0.008854166666666666</v>
      </c>
      <c r="M37" s="34">
        <v>0.013576388888888888</v>
      </c>
    </row>
    <row r="38" spans="1:13" ht="15" customHeight="1">
      <c r="A38" s="33">
        <v>283</v>
      </c>
      <c r="B38" s="33" t="str">
        <f>IF(A38="","",VLOOKUP(A38,Entrants!$B$4:$D$104,3))</f>
        <v>AA</v>
      </c>
      <c r="C38" s="33">
        <v>34</v>
      </c>
      <c r="D38" s="89" t="str">
        <f>IF(A38="","",VLOOKUP(A38,Entrants!$B$4:$D$104,2))</f>
        <v>Munro, Lynn</v>
      </c>
      <c r="E38" s="34">
        <v>0.02217592592592593</v>
      </c>
      <c r="F38" s="34">
        <f>IF(A38="","",VLOOKUP(A38,Entrants!$B$4:$M$104,11))</f>
        <v>0.0046875</v>
      </c>
      <c r="G38" s="34">
        <f t="shared" si="2"/>
        <v>0.017488425925925928</v>
      </c>
      <c r="H38" s="7"/>
      <c r="I38" s="5">
        <v>34</v>
      </c>
      <c r="J38" s="36" t="s">
        <v>202</v>
      </c>
      <c r="K38" s="6">
        <v>0.022129629629629628</v>
      </c>
      <c r="L38" s="6">
        <v>0.008506944444444444</v>
      </c>
      <c r="M38" s="6">
        <v>0.013622685185185184</v>
      </c>
    </row>
    <row r="39" spans="1:13" ht="15" customHeight="1">
      <c r="A39" s="33">
        <v>303</v>
      </c>
      <c r="B39" s="33" t="str">
        <f>IF(A39="","",VLOOKUP(A39,Entrants!$B$4:$D$104,3))</f>
        <v>SW</v>
      </c>
      <c r="C39" s="33">
        <v>35</v>
      </c>
      <c r="D39" s="89" t="s">
        <v>101</v>
      </c>
      <c r="E39" s="34">
        <v>0.0221875</v>
      </c>
      <c r="F39" s="34">
        <v>0.008159722222222223</v>
      </c>
      <c r="G39" s="34">
        <f t="shared" si="2"/>
        <v>0.014027777777777776</v>
      </c>
      <c r="H39" s="7"/>
      <c r="I39" s="5">
        <v>35</v>
      </c>
      <c r="J39" s="7" t="s">
        <v>48</v>
      </c>
      <c r="K39" s="6">
        <v>0.022847222222222224</v>
      </c>
      <c r="L39" s="6">
        <v>0.00920138888888889</v>
      </c>
      <c r="M39" s="6">
        <v>0.013645833333333334</v>
      </c>
    </row>
    <row r="40" spans="1:13" ht="15" customHeight="1">
      <c r="A40" s="33">
        <v>299</v>
      </c>
      <c r="B40" s="33" t="str">
        <f>IF(A40="","",VLOOKUP(A40,Entrants!$B$4:$D$104,3))</f>
        <v>AA</v>
      </c>
      <c r="C40" s="33">
        <v>36</v>
      </c>
      <c r="D40" s="89" t="str">
        <f>IF(A40="","",VLOOKUP(A40,Entrants!$B$4:$D$104,2))</f>
        <v>Todd, Gary</v>
      </c>
      <c r="E40" s="34">
        <v>0.022199074074074076</v>
      </c>
      <c r="F40" s="34">
        <f>IF(A40="","",VLOOKUP(A40,Entrants!$B$4:$M$104,11))</f>
        <v>0.008506944444444444</v>
      </c>
      <c r="G40" s="34">
        <f t="shared" si="2"/>
        <v>0.013692129629629632</v>
      </c>
      <c r="H40" s="7"/>
      <c r="I40" s="5">
        <v>36</v>
      </c>
      <c r="J40" s="32" t="s">
        <v>231</v>
      </c>
      <c r="K40" s="34">
        <v>0.022199074074074076</v>
      </c>
      <c r="L40" s="34">
        <v>0.008506944444444444</v>
      </c>
      <c r="M40" s="34">
        <v>0.013692129629629632</v>
      </c>
    </row>
    <row r="41" spans="1:13" ht="15" customHeight="1">
      <c r="A41" s="33">
        <v>288</v>
      </c>
      <c r="B41" s="33" t="str">
        <f>IF(A41="","",VLOOKUP(A41,Entrants!$B$4:$D$104,3))</f>
        <v>CM</v>
      </c>
      <c r="C41" s="33">
        <v>37</v>
      </c>
      <c r="D41" s="89" t="str">
        <f>IF(A41="","",VLOOKUP(A41,Entrants!$B$4:$D$104,2))</f>
        <v>Scorer, Lisa</v>
      </c>
      <c r="E41" s="34">
        <v>0.02221064814814815</v>
      </c>
      <c r="F41" s="34">
        <f>IF(A41="","",VLOOKUP(A41,Entrants!$B$4:$M$104,11))</f>
        <v>0.009027777777777779</v>
      </c>
      <c r="G41" s="34">
        <f t="shared" si="2"/>
        <v>0.01318287037037037</v>
      </c>
      <c r="H41" s="7"/>
      <c r="I41" s="5">
        <v>37</v>
      </c>
      <c r="J41" s="36" t="s">
        <v>51</v>
      </c>
      <c r="K41" s="6">
        <v>0.022650462962962966</v>
      </c>
      <c r="L41" s="6">
        <v>0.008854166666666666</v>
      </c>
      <c r="M41" s="6">
        <v>0.0137962962962963</v>
      </c>
    </row>
    <row r="42" spans="1:13" ht="15" customHeight="1">
      <c r="A42" s="33">
        <v>292</v>
      </c>
      <c r="B42" s="33" t="str">
        <f>IF(A42="","",VLOOKUP(A42,Entrants!$B$4:$D$104,3))</f>
        <v>RR</v>
      </c>
      <c r="C42" s="33">
        <v>38</v>
      </c>
      <c r="D42" s="89" t="str">
        <f>IF(A42="","",VLOOKUP(A42,Entrants!$B$4:$D$104,2))</f>
        <v>Shillinglaw, Richard</v>
      </c>
      <c r="E42" s="34">
        <v>0.022222222222222223</v>
      </c>
      <c r="F42" s="34">
        <f>IF(A42="","",VLOOKUP(A42,Entrants!$B$4:$M$104,11))</f>
        <v>0.010590277777777777</v>
      </c>
      <c r="G42" s="34">
        <f t="shared" si="2"/>
        <v>0.011631944444444446</v>
      </c>
      <c r="H42" s="7"/>
      <c r="I42" s="5">
        <v>38</v>
      </c>
      <c r="J42" s="32" t="s">
        <v>53</v>
      </c>
      <c r="K42" s="34">
        <v>0.021944444444444447</v>
      </c>
      <c r="L42" s="34">
        <v>0.007986111111111112</v>
      </c>
      <c r="M42" s="34">
        <v>0.013958333333333335</v>
      </c>
    </row>
    <row r="43" spans="1:13" ht="15" customHeight="1">
      <c r="A43" s="33">
        <v>265</v>
      </c>
      <c r="B43" s="33" t="str">
        <f>IF(A43="","",VLOOKUP(A43,Entrants!$B$4:$D$104,3))</f>
        <v>BB</v>
      </c>
      <c r="C43" s="33">
        <v>39</v>
      </c>
      <c r="D43" s="89" t="str">
        <f>IF(A43="","",VLOOKUP(A43,Entrants!$B$4:$D$104,2))</f>
        <v>King, Dave</v>
      </c>
      <c r="E43" s="34">
        <v>0.022222222222222223</v>
      </c>
      <c r="F43" s="34">
        <f>IF(A43="","",VLOOKUP(A43,Entrants!$B$4:$M$104,11))</f>
        <v>0.0078125</v>
      </c>
      <c r="G43" s="34">
        <f t="shared" si="2"/>
        <v>0.014409722222222223</v>
      </c>
      <c r="H43" s="7"/>
      <c r="I43" s="5">
        <v>39</v>
      </c>
      <c r="J43" s="32" t="s">
        <v>62</v>
      </c>
      <c r="K43" s="34">
        <v>0.021979166666666664</v>
      </c>
      <c r="L43" s="34">
        <v>0.007986111111111112</v>
      </c>
      <c r="M43" s="34">
        <v>0.013993055555555552</v>
      </c>
    </row>
    <row r="44" spans="1:13" ht="15" customHeight="1">
      <c r="A44" s="33">
        <v>277</v>
      </c>
      <c r="B44" s="33" t="str">
        <f>IF(A44="","",VLOOKUP(A44,Entrants!$B$4:$D$104,3))</f>
        <v>OS</v>
      </c>
      <c r="C44" s="33">
        <v>40</v>
      </c>
      <c r="D44" s="89" t="str">
        <f>IF(A44="","",VLOOKUP(A44,Entrants!$B$4:$D$104,2))</f>
        <v>McGarry, David</v>
      </c>
      <c r="E44" s="34">
        <v>0.022233796296296297</v>
      </c>
      <c r="F44" s="34">
        <f>IF(A44="","",VLOOKUP(A44,Entrants!$B$4:$M$104,11))</f>
        <v>0.010069444444444445</v>
      </c>
      <c r="G44" s="34">
        <f t="shared" si="2"/>
        <v>0.012164351851851852</v>
      </c>
      <c r="H44" s="7"/>
      <c r="I44" s="5">
        <v>40</v>
      </c>
      <c r="J44" s="36" t="s">
        <v>216</v>
      </c>
      <c r="K44" s="6">
        <v>0.020243055555555552</v>
      </c>
      <c r="L44" s="34">
        <v>0.0062499999999999995</v>
      </c>
      <c r="M44" s="6">
        <v>0.013993055555555554</v>
      </c>
    </row>
    <row r="45" spans="1:13" ht="15" customHeight="1">
      <c r="A45" s="33">
        <v>244</v>
      </c>
      <c r="B45" s="33" t="str">
        <f>IF(A45="","",VLOOKUP(A45,Entrants!$B$4:$D$104,3))</f>
        <v>OS</v>
      </c>
      <c r="C45" s="33">
        <v>41</v>
      </c>
      <c r="D45" s="89" t="str">
        <f>IF(A45="","",VLOOKUP(A45,Entrants!$B$4:$D$104,2))</f>
        <v>Forster, Ron</v>
      </c>
      <c r="E45" s="34">
        <v>0.02224537037037037</v>
      </c>
      <c r="F45" s="34">
        <f>IF(A45="","",VLOOKUP(A45,Entrants!$B$4:$M$104,11))</f>
        <v>0.007291666666666666</v>
      </c>
      <c r="G45" s="34">
        <f t="shared" si="2"/>
        <v>0.014953703703703705</v>
      </c>
      <c r="H45" s="7"/>
      <c r="I45" s="5">
        <v>41</v>
      </c>
      <c r="J45" s="32" t="s">
        <v>101</v>
      </c>
      <c r="K45" s="34">
        <v>0.0221875</v>
      </c>
      <c r="L45" s="34">
        <v>0.008159722222222223</v>
      </c>
      <c r="M45" s="34">
        <v>0.014027777777777776</v>
      </c>
    </row>
    <row r="46" spans="1:13" ht="15" customHeight="1">
      <c r="A46" s="33">
        <v>270</v>
      </c>
      <c r="B46" s="33" t="str">
        <f>IF(A46="","",VLOOKUP(A46,Entrants!$B$4:$D$104,3))</f>
        <v>OS</v>
      </c>
      <c r="C46" s="33">
        <v>42</v>
      </c>
      <c r="D46" s="89" t="str">
        <f>IF(A46="","",VLOOKUP(A46,Entrants!$B$4:$D$104,2))</f>
        <v>Mallon, John</v>
      </c>
      <c r="E46" s="34">
        <v>0.02224537037037037</v>
      </c>
      <c r="F46" s="34">
        <f>IF(A46="","",VLOOKUP(A46,Entrants!$B$4:$M$104,11))</f>
        <v>0.007638888888888889</v>
      </c>
      <c r="G46" s="34">
        <f t="shared" si="2"/>
        <v>0.01460648148148148</v>
      </c>
      <c r="H46" s="7"/>
      <c r="I46" s="5">
        <v>42</v>
      </c>
      <c r="J46" s="32" t="s">
        <v>168</v>
      </c>
      <c r="K46" s="34">
        <v>0.02201388888888889</v>
      </c>
      <c r="L46" s="34">
        <v>0.007986111111111112</v>
      </c>
      <c r="M46" s="34">
        <v>0.014027777777777776</v>
      </c>
    </row>
    <row r="47" spans="1:13" ht="15" customHeight="1">
      <c r="A47" s="33">
        <v>315</v>
      </c>
      <c r="B47" s="5" t="s">
        <v>186</v>
      </c>
      <c r="C47" s="33">
        <v>43</v>
      </c>
      <c r="D47" s="89" t="s">
        <v>238</v>
      </c>
      <c r="E47" s="34">
        <v>0.02225694444444444</v>
      </c>
      <c r="F47" s="34">
        <v>0.007986111111111112</v>
      </c>
      <c r="G47" s="34">
        <f t="shared" si="2"/>
        <v>0.014270833333333328</v>
      </c>
      <c r="H47" s="7"/>
      <c r="I47" s="5">
        <v>43</v>
      </c>
      <c r="J47" s="32" t="s">
        <v>229</v>
      </c>
      <c r="K47" s="34">
        <v>0.02245370370370371</v>
      </c>
      <c r="L47" s="34">
        <v>0.008333333333333333</v>
      </c>
      <c r="M47" s="34">
        <v>0.014120370370370375</v>
      </c>
    </row>
    <row r="48" spans="1:13" ht="15" customHeight="1">
      <c r="A48" s="33">
        <v>206</v>
      </c>
      <c r="B48" s="33" t="str">
        <f>IF(A48="","",VLOOKUP(A48,Entrants!$B$4:$D$104,3))</f>
        <v>DSS</v>
      </c>
      <c r="C48" s="33">
        <v>44</v>
      </c>
      <c r="D48" s="89" t="str">
        <f>IF(A48="","",VLOOKUP(A48,Entrants!$B$4:$D$104,2))</f>
        <v>Bate, Lynne</v>
      </c>
      <c r="E48" s="34">
        <v>0.02226851851851852</v>
      </c>
      <c r="F48" s="34">
        <f>IF(A48="","",VLOOKUP(A48,Entrants!$B$4:$M$104,11))</f>
        <v>0.007118055555555555</v>
      </c>
      <c r="G48" s="34">
        <f t="shared" si="2"/>
        <v>0.015150462962962966</v>
      </c>
      <c r="H48" s="7"/>
      <c r="I48" s="5">
        <v>44</v>
      </c>
      <c r="J48" s="32" t="s">
        <v>160</v>
      </c>
      <c r="K48" s="34">
        <v>0.022326388888888885</v>
      </c>
      <c r="L48" s="34">
        <v>0.008159722222222223</v>
      </c>
      <c r="M48" s="34">
        <v>0.014166666666666662</v>
      </c>
    </row>
    <row r="49" spans="1:13" ht="15" customHeight="1">
      <c r="A49" s="33">
        <v>250</v>
      </c>
      <c r="B49" s="33" t="str">
        <f>IF(A49="","",VLOOKUP(A49,Entrants!$B$4:$D$104,3))</f>
        <v>GOM</v>
      </c>
      <c r="C49" s="33">
        <v>45</v>
      </c>
      <c r="D49" s="89" t="str">
        <f>IF(A49="","",VLOOKUP(A49,Entrants!$B$4:$D$104,2))</f>
        <v>French, Jon</v>
      </c>
      <c r="E49" s="34">
        <v>0.022303240740740738</v>
      </c>
      <c r="F49" s="34">
        <f>IF(A49="","",VLOOKUP(A49,Entrants!$B$4:$M$104,11))</f>
        <v>0.011979166666666666</v>
      </c>
      <c r="G49" s="34">
        <f t="shared" si="2"/>
        <v>0.010324074074074072</v>
      </c>
      <c r="H49" s="7"/>
      <c r="I49" s="5">
        <v>45</v>
      </c>
      <c r="J49" s="36" t="s">
        <v>238</v>
      </c>
      <c r="K49" s="6">
        <v>0.02225694444444444</v>
      </c>
      <c r="L49" s="34">
        <v>0.007986111111111112</v>
      </c>
      <c r="M49" s="6">
        <v>0.014270833333333328</v>
      </c>
    </row>
    <row r="50" spans="1:13" ht="15" customHeight="1">
      <c r="A50" s="33">
        <v>325</v>
      </c>
      <c r="B50" s="33"/>
      <c r="C50" s="33">
        <v>46</v>
      </c>
      <c r="D50" s="89" t="s">
        <v>436</v>
      </c>
      <c r="E50" s="6">
        <v>0.022314814814814815</v>
      </c>
      <c r="F50" s="34">
        <v>0.006944444444444444</v>
      </c>
      <c r="G50" s="34">
        <f t="shared" si="2"/>
        <v>0.015370370370370371</v>
      </c>
      <c r="H50" s="7"/>
      <c r="I50" s="5">
        <v>46</v>
      </c>
      <c r="J50" s="36" t="s">
        <v>138</v>
      </c>
      <c r="K50" s="6">
        <v>0.022037037037037036</v>
      </c>
      <c r="L50" s="34">
        <v>0.007638888888888889</v>
      </c>
      <c r="M50" s="6">
        <v>0.014398148148148146</v>
      </c>
    </row>
    <row r="51" spans="1:13" ht="15" customHeight="1">
      <c r="A51" s="33">
        <v>264</v>
      </c>
      <c r="B51" s="33" t="str">
        <f>IF(A51="","",VLOOKUP(A51,Entrants!$B$4:$D$104,3))</f>
        <v>GOM</v>
      </c>
      <c r="C51" s="33">
        <v>47</v>
      </c>
      <c r="D51" s="89" t="str">
        <f>IF(A51="","",VLOOKUP(A51,Entrants!$B$4:$D$104,2))</f>
        <v>Kenny, Allan</v>
      </c>
      <c r="E51" s="6">
        <v>0.022326388888888885</v>
      </c>
      <c r="F51" s="34">
        <f>IF(A51="","",VLOOKUP(A51,Entrants!$B$4:$M$104,11))</f>
        <v>0.008159722222222223</v>
      </c>
      <c r="G51" s="34">
        <f t="shared" si="2"/>
        <v>0.014166666666666662</v>
      </c>
      <c r="H51" s="7"/>
      <c r="I51" s="5">
        <v>47</v>
      </c>
      <c r="J51" s="36" t="s">
        <v>213</v>
      </c>
      <c r="K51" s="6">
        <v>0.022222222222222223</v>
      </c>
      <c r="L51" s="6">
        <v>0.0078125</v>
      </c>
      <c r="M51" s="6">
        <v>0.014409722222222223</v>
      </c>
    </row>
    <row r="52" spans="1:13" ht="15" customHeight="1">
      <c r="A52" s="33">
        <v>238</v>
      </c>
      <c r="B52" s="33" t="str">
        <f>IF(A52="","",VLOOKUP(A52,Entrants!$B$4:$D$104,3))</f>
        <v>CM</v>
      </c>
      <c r="C52" s="33">
        <v>48</v>
      </c>
      <c r="D52" s="89" t="str">
        <f>IF(A52="","",VLOOKUP(A52,Entrants!$B$4:$D$104,2))</f>
        <v>Falkous, Lesley</v>
      </c>
      <c r="E52" s="34">
        <v>0.022326388888888885</v>
      </c>
      <c r="F52" s="34">
        <f>IF(A52="","",VLOOKUP(A52,Entrants!$B$4:$M$104,11))</f>
        <v>0.0078125</v>
      </c>
      <c r="G52" s="34">
        <f t="shared" si="2"/>
        <v>0.014513888888888885</v>
      </c>
      <c r="I52" s="5">
        <v>48</v>
      </c>
      <c r="J52" s="36" t="s">
        <v>42</v>
      </c>
      <c r="K52" s="6">
        <v>0.022604166666666665</v>
      </c>
      <c r="L52" s="6">
        <v>0.008159722222222223</v>
      </c>
      <c r="M52" s="6">
        <v>0.014444444444444442</v>
      </c>
    </row>
    <row r="53" spans="1:13" ht="15" customHeight="1">
      <c r="A53" s="33">
        <v>217</v>
      </c>
      <c r="B53" s="33" t="str">
        <f>IF(A53="","",VLOOKUP(A53,Entrants!$B$4:$D$104,3))</f>
        <v>CC</v>
      </c>
      <c r="C53" s="33">
        <v>49</v>
      </c>
      <c r="D53" s="89" t="str">
        <f>IF(A53="","",VLOOKUP(A53,Entrants!$B$4:$D$104,2))</f>
        <v>Brown, Colin</v>
      </c>
      <c r="E53" s="34">
        <v>0.022349537037037032</v>
      </c>
      <c r="F53" s="34">
        <f>IF(A53="","",VLOOKUP(A53,Entrants!$B$4:$M$104,11))</f>
        <v>0.007638888888888889</v>
      </c>
      <c r="G53" s="34">
        <f t="shared" si="2"/>
        <v>0.014710648148148143</v>
      </c>
      <c r="I53" s="5">
        <v>49</v>
      </c>
      <c r="J53" s="32" t="s">
        <v>57</v>
      </c>
      <c r="K53" s="34">
        <v>0.022326388888888885</v>
      </c>
      <c r="L53" s="34">
        <v>0.0078125</v>
      </c>
      <c r="M53" s="34">
        <v>0.014513888888888885</v>
      </c>
    </row>
    <row r="54" spans="1:13" ht="15" customHeight="1">
      <c r="A54" s="33">
        <v>302</v>
      </c>
      <c r="B54" s="33" t="str">
        <f>IF(A54="","",VLOOKUP(A54,Entrants!$B$4:$D$104,3))</f>
        <v>SW</v>
      </c>
      <c r="C54" s="33">
        <v>50</v>
      </c>
      <c r="D54" s="89" t="str">
        <f>IF(A54="","",VLOOKUP(A54,Entrants!$B$4:$D$104,2))</f>
        <v>Walbank, Mark</v>
      </c>
      <c r="E54" s="34">
        <v>0.02238425925925926</v>
      </c>
      <c r="F54" s="34">
        <f>IF(A54="","",VLOOKUP(A54,Entrants!$B$4:$M$104,11))</f>
        <v>0.010416666666666666</v>
      </c>
      <c r="G54" s="34">
        <f t="shared" si="2"/>
        <v>0.011967592592592594</v>
      </c>
      <c r="I54" s="5">
        <v>50</v>
      </c>
      <c r="J54" s="7" t="s">
        <v>219</v>
      </c>
      <c r="K54" s="6">
        <v>0.02269675925925926</v>
      </c>
      <c r="L54" s="6">
        <v>0.008159722222222223</v>
      </c>
      <c r="M54" s="6">
        <v>0.014537037037037038</v>
      </c>
    </row>
    <row r="55" spans="1:13" ht="15" customHeight="1">
      <c r="A55" s="33">
        <v>241</v>
      </c>
      <c r="B55" s="33" t="str">
        <f>IF(A55="","",VLOOKUP(A55,Entrants!$B$4:$D$104,3))</f>
        <v>RD</v>
      </c>
      <c r="C55" s="33">
        <v>51</v>
      </c>
      <c r="D55" s="89" t="str">
        <f>IF(A55="","",VLOOKUP(A55,Entrants!$B$4:$D$104,2))</f>
        <v>Fiddaman, Josh</v>
      </c>
      <c r="E55" s="34">
        <v>0.02238425925925926</v>
      </c>
      <c r="F55" s="34">
        <f>IF(A55="","",VLOOKUP(A55,Entrants!$B$4:$M$104,11))</f>
        <v>0.013020833333333334</v>
      </c>
      <c r="G55" s="34">
        <f t="shared" si="2"/>
        <v>0.009363425925925926</v>
      </c>
      <c r="I55" s="5">
        <v>51</v>
      </c>
      <c r="J55" s="32" t="s">
        <v>157</v>
      </c>
      <c r="K55" s="34">
        <v>0.02224537037037037</v>
      </c>
      <c r="L55" s="34">
        <v>0.007638888888888889</v>
      </c>
      <c r="M55" s="34">
        <v>0.01460648148148148</v>
      </c>
    </row>
    <row r="56" spans="1:13" ht="15" customHeight="1">
      <c r="A56" s="33">
        <v>235</v>
      </c>
      <c r="B56" s="33">
        <f>IF(A56="","",VLOOKUP(A56,Entrants!$B$4:$D$104,3))</f>
        <v>0</v>
      </c>
      <c r="C56" s="33">
        <v>52</v>
      </c>
      <c r="D56" s="89" t="str">
        <f>IF(A56="","",VLOOKUP(A56,Entrants!$B$4:$D$104,2))</f>
        <v>Dunn, Tony</v>
      </c>
      <c r="E56" s="34">
        <v>0.022407407407407407</v>
      </c>
      <c r="F56" s="34">
        <f>IF(A56="","",VLOOKUP(A56,Entrants!$B$4:$M$104,11))</f>
        <v>0.010069444444444445</v>
      </c>
      <c r="G56" s="34">
        <f t="shared" si="2"/>
        <v>0.012337962962962962</v>
      </c>
      <c r="I56" s="5">
        <v>52</v>
      </c>
      <c r="J56" s="32" t="s">
        <v>100</v>
      </c>
      <c r="K56" s="34">
        <v>0.022349537037037032</v>
      </c>
      <c r="L56" s="34">
        <v>0.007638888888888889</v>
      </c>
      <c r="M56" s="34">
        <v>0.014710648148148143</v>
      </c>
    </row>
    <row r="57" spans="1:13" ht="15" customHeight="1">
      <c r="A57" s="33">
        <v>249</v>
      </c>
      <c r="B57" s="33" t="str">
        <f>IF(A57="","",VLOOKUP(A57,Entrants!$B$4:$D$104,3))</f>
        <v>DSS</v>
      </c>
      <c r="C57" s="33">
        <v>53</v>
      </c>
      <c r="D57" s="89" t="str">
        <f>IF(A57="","",VLOOKUP(A57,Entrants!$B$4:$D$104,2))</f>
        <v>French, Alison</v>
      </c>
      <c r="E57" s="34">
        <v>0.02241898148148148</v>
      </c>
      <c r="F57" s="34">
        <f>IF(A57="","",VLOOKUP(A57,Entrants!$B$4:$M$104,11))</f>
        <v>0.007638888888888889</v>
      </c>
      <c r="G57" s="34">
        <f t="shared" si="2"/>
        <v>0.014780092592592591</v>
      </c>
      <c r="I57" s="5">
        <v>53</v>
      </c>
      <c r="J57" s="32" t="s">
        <v>203</v>
      </c>
      <c r="K57" s="34">
        <v>0.02241898148148148</v>
      </c>
      <c r="L57" s="34">
        <v>0.007638888888888889</v>
      </c>
      <c r="M57" s="34">
        <v>0.014780092592592591</v>
      </c>
    </row>
    <row r="58" spans="1:13" ht="15" customHeight="1">
      <c r="A58" s="33">
        <v>246</v>
      </c>
      <c r="B58" s="33" t="str">
        <f>IF(A58="","",VLOOKUP(A58,Entrants!$B$4:$D$104,3))</f>
        <v>OS</v>
      </c>
      <c r="C58" s="33">
        <v>54</v>
      </c>
      <c r="D58" s="89" t="str">
        <f>IF(A58="","",VLOOKUP(A58,Entrants!$B$4:$D$104,2))</f>
        <v>Freeman, Kevin</v>
      </c>
      <c r="E58" s="34">
        <v>0.022430555555555554</v>
      </c>
      <c r="F58" s="34">
        <f>IF(A58="","",VLOOKUP(A58,Entrants!$B$4:$M$104,11))</f>
        <v>0.008854166666666666</v>
      </c>
      <c r="G58" s="34">
        <f t="shared" si="2"/>
        <v>0.013576388888888888</v>
      </c>
      <c r="I58" s="5">
        <v>54</v>
      </c>
      <c r="J58" s="32" t="s">
        <v>199</v>
      </c>
      <c r="K58" s="34">
        <v>0.02224537037037037</v>
      </c>
      <c r="L58" s="34">
        <v>0.007291666666666666</v>
      </c>
      <c r="M58" s="34">
        <v>0.014953703703703705</v>
      </c>
    </row>
    <row r="59" spans="1:13" ht="15" customHeight="1">
      <c r="A59" s="33">
        <v>297</v>
      </c>
      <c r="B59" s="33">
        <f>IF(A59="","",VLOOKUP(A59,Entrants!$B$4:$D$104,3))</f>
        <v>0</v>
      </c>
      <c r="C59" s="33">
        <v>55</v>
      </c>
      <c r="D59" s="89" t="str">
        <f>IF(A59="","",VLOOKUP(A59,Entrants!$B$4:$D$104,2))</f>
        <v>Storey, Katherine</v>
      </c>
      <c r="E59" s="34">
        <v>0.02245370370370371</v>
      </c>
      <c r="F59" s="34">
        <f>IF(A59="","",VLOOKUP(A59,Entrants!$B$4:$M$104,11))</f>
        <v>0.008333333333333333</v>
      </c>
      <c r="G59" s="34">
        <f t="shared" si="2"/>
        <v>0.014120370370370375</v>
      </c>
      <c r="I59" s="5">
        <v>55</v>
      </c>
      <c r="J59" s="7" t="s">
        <v>36</v>
      </c>
      <c r="K59" s="6">
        <v>0.022777777777777775</v>
      </c>
      <c r="L59" s="6">
        <v>0.0078125</v>
      </c>
      <c r="M59" s="6">
        <v>0.014965277777777775</v>
      </c>
    </row>
    <row r="60" spans="1:13" ht="15">
      <c r="A60" s="33">
        <v>253</v>
      </c>
      <c r="B60" s="33" t="str">
        <f>IF(A60="","",VLOOKUP(A60,Entrants!$B$4:$D$104,3))</f>
        <v>RR</v>
      </c>
      <c r="C60" s="33">
        <v>56</v>
      </c>
      <c r="D60" s="89" t="str">
        <f>IF(A60="","",VLOOKUP(A60,Entrants!$B$4:$D$104,2))</f>
        <v>Gillespie, Steve</v>
      </c>
      <c r="E60" s="34">
        <v>0.022476851851851855</v>
      </c>
      <c r="F60" s="34">
        <f>IF(A60="","",VLOOKUP(A60,Entrants!$B$4:$M$104,11))</f>
        <v>0.010416666666666666</v>
      </c>
      <c r="G60" s="34">
        <f t="shared" si="2"/>
        <v>0.01206018518518519</v>
      </c>
      <c r="I60" s="5">
        <v>56</v>
      </c>
      <c r="J60" s="32" t="s">
        <v>235</v>
      </c>
      <c r="K60" s="34">
        <v>0.02200231481481482</v>
      </c>
      <c r="L60" s="34">
        <v>0.006944444444444444</v>
      </c>
      <c r="M60" s="34">
        <v>0.015057870370370374</v>
      </c>
    </row>
    <row r="61" spans="1:13" ht="15">
      <c r="A61" s="33">
        <v>219</v>
      </c>
      <c r="B61" s="33" t="str">
        <f>IF(A61="","",VLOOKUP(A61,Entrants!$B$4:$D$104,3))</f>
        <v>MM</v>
      </c>
      <c r="C61" s="33">
        <v>57</v>
      </c>
      <c r="D61" s="89" t="str">
        <f>IF(A61="","",VLOOKUP(A61,Entrants!$B$4:$D$104,2))</f>
        <v>Brown, Pete</v>
      </c>
      <c r="E61" s="34">
        <v>0.022499999999999996</v>
      </c>
      <c r="F61" s="34">
        <f>IF(A61="","",VLOOKUP(A61,Entrants!$B$4:$M$104,11))</f>
        <v>0.012152777777777778</v>
      </c>
      <c r="G61" s="34">
        <f t="shared" si="2"/>
        <v>0.010347222222222218</v>
      </c>
      <c r="I61" s="5">
        <v>57</v>
      </c>
      <c r="J61" s="32" t="s">
        <v>425</v>
      </c>
      <c r="K61" s="34">
        <v>0.02226851851851852</v>
      </c>
      <c r="L61" s="34">
        <v>0.007118055555555555</v>
      </c>
      <c r="M61" s="34">
        <v>0.015150462962962966</v>
      </c>
    </row>
    <row r="62" spans="1:13" ht="15">
      <c r="A62" s="33">
        <v>213</v>
      </c>
      <c r="B62" s="33" t="str">
        <f>IF(A62="","",VLOOKUP(A62,Entrants!$B$4:$D$104,3))</f>
        <v>C25K</v>
      </c>
      <c r="C62" s="33">
        <v>58</v>
      </c>
      <c r="D62" s="89" t="str">
        <f>IF(A62="","",VLOOKUP(A62,Entrants!$B$4:$D$104,2))</f>
        <v>Boldon, Rose</v>
      </c>
      <c r="E62" s="34">
        <v>0.022534722222222223</v>
      </c>
      <c r="F62" s="6">
        <f>IF(A62="","",VLOOKUP(A62,Entrants!$B$4:$M$104,11))</f>
        <v>0.007291666666666666</v>
      </c>
      <c r="G62" s="34">
        <f>IF(D62="","",E62-F62)</f>
        <v>0.015243055555555558</v>
      </c>
      <c r="I62" s="5">
        <v>58</v>
      </c>
      <c r="J62" s="36" t="s">
        <v>181</v>
      </c>
      <c r="K62" s="6">
        <v>0.02165509259259259</v>
      </c>
      <c r="L62" s="34">
        <v>0.006423611111111112</v>
      </c>
      <c r="M62" s="6">
        <v>0.015231481481481478</v>
      </c>
    </row>
    <row r="63" spans="1:13" ht="15">
      <c r="A63" s="33">
        <v>278</v>
      </c>
      <c r="B63" s="33" t="str">
        <f>IF(A63="","",VLOOKUP(A63,Entrants!$B$4:$D$104,3))</f>
        <v>MM</v>
      </c>
      <c r="C63" s="33">
        <v>59</v>
      </c>
      <c r="D63" s="89" t="str">
        <f>IF(A63="","",VLOOKUP(A63,Entrants!$B$4:$D$104,2))</f>
        <v>McKenna, Fiona</v>
      </c>
      <c r="E63" s="34">
        <v>0.02255787037037037</v>
      </c>
      <c r="F63" s="34">
        <f>IF(A63="","",VLOOKUP(A63,Entrants!$B$4:$M$104,11))</f>
        <v>0.004861111111111111</v>
      </c>
      <c r="G63" s="34">
        <f t="shared" si="2"/>
        <v>0.01769675925925926</v>
      </c>
      <c r="I63" s="5">
        <v>59</v>
      </c>
      <c r="J63" s="36" t="s">
        <v>175</v>
      </c>
      <c r="K63" s="6">
        <v>0.022534722222222223</v>
      </c>
      <c r="L63" s="6">
        <v>0.007291666666666666</v>
      </c>
      <c r="M63" s="6">
        <v>0.015243055555555558</v>
      </c>
    </row>
    <row r="64" spans="1:13" ht="15">
      <c r="A64" s="33">
        <v>251</v>
      </c>
      <c r="B64" s="33" t="str">
        <f>IF(A64="","",VLOOKUP(A64,Entrants!$B$4:$D$104,3))</f>
        <v>FC</v>
      </c>
      <c r="C64" s="33">
        <v>60</v>
      </c>
      <c r="D64" s="89" t="str">
        <f>IF(A64="","",VLOOKUP(A64,Entrants!$B$4:$D$104,2))</f>
        <v>French, Steven</v>
      </c>
      <c r="E64" s="34">
        <v>0.02259259259259259</v>
      </c>
      <c r="F64" s="34">
        <f>IF(A64="","",VLOOKUP(A64,Entrants!$B$4:$M$104,11))</f>
        <v>0.011284722222222222</v>
      </c>
      <c r="G64" s="34">
        <f t="shared" si="2"/>
        <v>0.01130787037037037</v>
      </c>
      <c r="I64" s="5">
        <v>60</v>
      </c>
      <c r="J64" s="32" t="s">
        <v>436</v>
      </c>
      <c r="K64" s="34">
        <v>0.022314814814814815</v>
      </c>
      <c r="L64" s="34">
        <v>0.006944444444444444</v>
      </c>
      <c r="M64" s="34">
        <v>0.015370370370370371</v>
      </c>
    </row>
    <row r="65" spans="1:13" ht="15">
      <c r="A65" s="33">
        <v>266</v>
      </c>
      <c r="B65" s="33" t="str">
        <f>IF(A65="","",VLOOKUP(A65,Entrants!$B$4:$D$104,3))</f>
        <v>GAL</v>
      </c>
      <c r="C65" s="33">
        <v>61</v>
      </c>
      <c r="D65" s="89" t="str">
        <f>IF(A65="","",VLOOKUP(A65,Entrants!$B$4:$D$104,2))</f>
        <v>Lemin, Julie</v>
      </c>
      <c r="E65" s="34">
        <v>0.022604166666666665</v>
      </c>
      <c r="F65" s="34">
        <f>IF(A65="","",VLOOKUP(A65,Entrants!$B$4:$M$104,11))</f>
        <v>0.008159722222222223</v>
      </c>
      <c r="G65" s="34">
        <f t="shared" si="2"/>
        <v>0.014444444444444442</v>
      </c>
      <c r="I65" s="5">
        <v>61</v>
      </c>
      <c r="J65" s="36" t="s">
        <v>226</v>
      </c>
      <c r="K65" s="6">
        <v>0.023298611111111107</v>
      </c>
      <c r="L65" s="6">
        <v>0.007638888888888889</v>
      </c>
      <c r="M65" s="6">
        <v>0.015659722222222217</v>
      </c>
    </row>
    <row r="66" spans="1:13" ht="15">
      <c r="A66" s="33">
        <v>269</v>
      </c>
      <c r="B66" s="33" t="str">
        <f>IF(A66="","",VLOOKUP(A66,Entrants!$B$4:$D$104,3))</f>
        <v>TBC</v>
      </c>
      <c r="C66" s="33">
        <v>62</v>
      </c>
      <c r="D66" s="89" t="str">
        <f>IF(A66="","",VLOOKUP(A66,Entrants!$B$4:$D$104,2))</f>
        <v>Madden, Henry</v>
      </c>
      <c r="E66" s="34">
        <v>0.022615740740740742</v>
      </c>
      <c r="F66" s="34">
        <f>IF(A66="","",VLOOKUP(A66,Entrants!$B$4:$M$104,11))</f>
        <v>0.011458333333333334</v>
      </c>
      <c r="G66" s="34">
        <f t="shared" si="2"/>
        <v>0.011157407407407408</v>
      </c>
      <c r="I66" s="5">
        <v>62</v>
      </c>
      <c r="J66" s="36" t="s">
        <v>431</v>
      </c>
      <c r="K66" s="6">
        <v>0.02199074074074074</v>
      </c>
      <c r="L66" s="34">
        <v>0.0062499999999999995</v>
      </c>
      <c r="M66" s="6">
        <v>0.015740740740740743</v>
      </c>
    </row>
    <row r="67" spans="1:13" ht="15">
      <c r="A67" s="33">
        <v>285</v>
      </c>
      <c r="B67" s="33" t="str">
        <f>IF(A67="","",VLOOKUP(A67,Entrants!$B$4:$D$104,3))</f>
        <v>GAL</v>
      </c>
      <c r="C67" s="33">
        <v>63</v>
      </c>
      <c r="D67" s="89" t="str">
        <f>IF(A67="","",VLOOKUP(A67,Entrants!$B$4:$D$104,2))</f>
        <v>Raithby, Hayley</v>
      </c>
      <c r="E67" s="34">
        <v>0.022650462962962966</v>
      </c>
      <c r="F67" s="34">
        <f>IF(A67="","",VLOOKUP(A67,Entrants!$B$4:$M$104,11))</f>
        <v>0.008854166666666666</v>
      </c>
      <c r="G67" s="34">
        <f t="shared" si="2"/>
        <v>0.0137962962962963</v>
      </c>
      <c r="I67" s="5">
        <v>63</v>
      </c>
      <c r="J67" s="32" t="s">
        <v>438</v>
      </c>
      <c r="K67" s="34">
        <v>0.02153935185185185</v>
      </c>
      <c r="L67" s="34">
        <v>0.005555555555555556</v>
      </c>
      <c r="M67" s="34">
        <v>0.015983796296296295</v>
      </c>
    </row>
    <row r="68" spans="1:13" ht="15">
      <c r="A68" s="33">
        <v>276</v>
      </c>
      <c r="B68" s="33" t="str">
        <f>IF(A68="","",VLOOKUP(A68,Entrants!$B$4:$D$104,3))</f>
        <v>SW</v>
      </c>
      <c r="C68" s="33">
        <v>64</v>
      </c>
      <c r="D68" s="32" t="str">
        <f>IF(A68="","",VLOOKUP(A68,Entrants!$B$4:$D$104,2))</f>
        <v>MacDonald, Vicky</v>
      </c>
      <c r="E68" s="34">
        <v>0.02269675925925926</v>
      </c>
      <c r="F68" s="34">
        <f>IF(A68="","",VLOOKUP(A68,Entrants!$B$4:$M$104,11))</f>
        <v>0.008159722222222223</v>
      </c>
      <c r="G68" s="34">
        <f t="shared" si="2"/>
        <v>0.014537037037037038</v>
      </c>
      <c r="I68" s="5">
        <v>64</v>
      </c>
      <c r="J68" s="32" t="s">
        <v>167</v>
      </c>
      <c r="K68" s="34">
        <v>0.022094907407407407</v>
      </c>
      <c r="L68" s="34">
        <v>0.005381944444444445</v>
      </c>
      <c r="M68" s="34">
        <v>0.01671296296296296</v>
      </c>
    </row>
    <row r="69" spans="1:13" ht="15">
      <c r="A69" s="33">
        <v>230</v>
      </c>
      <c r="B69" s="33" t="str">
        <f>IF(A69="","",VLOOKUP(A69,Entrants!$B$4:$D$104,3))</f>
        <v>HT</v>
      </c>
      <c r="C69" s="33">
        <v>65</v>
      </c>
      <c r="D69" s="32" t="str">
        <f>IF(A69="","",VLOOKUP(A69,Entrants!$B$4:$D$104,2))</f>
        <v>Dickinson, Ralph</v>
      </c>
      <c r="E69" s="34">
        <v>0.022777777777777775</v>
      </c>
      <c r="F69" s="34">
        <f>IF(A69="","",VLOOKUP(A69,Entrants!$B$4:$M$104,11))</f>
        <v>0.0078125</v>
      </c>
      <c r="G69" s="34">
        <f t="shared" si="2"/>
        <v>0.014965277777777775</v>
      </c>
      <c r="I69" s="5">
        <v>65</v>
      </c>
      <c r="J69" s="32" t="s">
        <v>218</v>
      </c>
      <c r="K69" s="34">
        <v>0.021006944444444443</v>
      </c>
      <c r="L69" s="34">
        <v>0.003993055555555556</v>
      </c>
      <c r="M69" s="34">
        <v>0.017013888888888887</v>
      </c>
    </row>
    <row r="70" spans="1:13" ht="15">
      <c r="A70" s="33">
        <v>243</v>
      </c>
      <c r="B70" s="33" t="str">
        <f>IF(A70="","",VLOOKUP(A70,Entrants!$B$4:$D$104,3))</f>
        <v>CM</v>
      </c>
      <c r="C70" s="33">
        <v>66</v>
      </c>
      <c r="D70" s="32" t="str">
        <f>IF(A70="","",VLOOKUP(A70,Entrants!$B$4:$D$104,2))</f>
        <v>Forster, Gwen</v>
      </c>
      <c r="E70" s="34">
        <v>0.0228125</v>
      </c>
      <c r="F70" s="34">
        <f>IF(A70="","",VLOOKUP(A70,Entrants!$B$4:$M$104,11))</f>
        <v>0.00954861111111111</v>
      </c>
      <c r="G70" s="34">
        <f t="shared" si="2"/>
        <v>0.01326388888888889</v>
      </c>
      <c r="I70" s="5">
        <v>66</v>
      </c>
      <c r="J70" s="7" t="s">
        <v>90</v>
      </c>
      <c r="K70" s="6">
        <v>0.02310185185185185</v>
      </c>
      <c r="L70" s="6">
        <v>0.006076388888888889</v>
      </c>
      <c r="M70" s="6">
        <v>0.01702546296296296</v>
      </c>
    </row>
    <row r="71" spans="1:13" ht="15">
      <c r="A71" s="33">
        <v>221</v>
      </c>
      <c r="B71" s="33" t="str">
        <f>IF(A71="","",VLOOKUP(A71,Entrants!$B$4:$D$104,3))</f>
        <v>AA</v>
      </c>
      <c r="C71" s="33">
        <v>67</v>
      </c>
      <c r="D71" s="32" t="str">
        <f>IF(A71="","",VLOOKUP(A71,Entrants!$B$4:$D$104,2))</f>
        <v>Browning, Sue</v>
      </c>
      <c r="E71" s="34">
        <v>0.022847222222222224</v>
      </c>
      <c r="F71" s="34">
        <f>IF(A71="","",VLOOKUP(A71,Entrants!$B$4:$M$104,11))</f>
        <v>0.00920138888888889</v>
      </c>
      <c r="G71" s="34">
        <f t="shared" si="2"/>
        <v>0.013645833333333334</v>
      </c>
      <c r="I71" s="5">
        <v>67</v>
      </c>
      <c r="J71" s="32" t="s">
        <v>215</v>
      </c>
      <c r="K71" s="34">
        <v>0.021782407407407407</v>
      </c>
      <c r="L71" s="34">
        <v>0.0046875</v>
      </c>
      <c r="M71" s="34">
        <v>0.017094907407407406</v>
      </c>
    </row>
    <row r="72" spans="1:13" ht="15">
      <c r="A72" s="33">
        <v>324</v>
      </c>
      <c r="B72" s="33"/>
      <c r="C72" s="33">
        <v>68</v>
      </c>
      <c r="D72" s="89" t="s">
        <v>435</v>
      </c>
      <c r="E72" s="34">
        <v>0.022881944444444444</v>
      </c>
      <c r="F72" s="34">
        <v>0.005555555555555556</v>
      </c>
      <c r="G72" s="34">
        <f t="shared" si="2"/>
        <v>0.017326388888888888</v>
      </c>
      <c r="I72" s="5">
        <v>68</v>
      </c>
      <c r="J72" s="36" t="s">
        <v>435</v>
      </c>
      <c r="K72" s="6">
        <v>0.022881944444444444</v>
      </c>
      <c r="L72" s="6">
        <v>0.005555555555555556</v>
      </c>
      <c r="M72" s="6">
        <v>0.017326388888888888</v>
      </c>
    </row>
    <row r="73" spans="1:13" ht="15">
      <c r="A73" s="33">
        <v>261</v>
      </c>
      <c r="B73" s="33" t="str">
        <f>IF(A73="","",VLOOKUP(A73,Entrants!$B$4:$D$104,3))</f>
        <v>AA</v>
      </c>
      <c r="C73" s="33">
        <v>69</v>
      </c>
      <c r="D73" s="32" t="str">
        <f>IF(A73="","",VLOOKUP(A73,Entrants!$B$4:$D$104,2))</f>
        <v>Jackson, Colin</v>
      </c>
      <c r="E73" s="34">
        <v>0.02291666666666667</v>
      </c>
      <c r="F73" s="34">
        <f>IF(A73="","",VLOOKUP(A73,Entrants!$B$4:$M$104,11))</f>
        <v>0.01076388888888889</v>
      </c>
      <c r="G73" s="34">
        <f t="shared" si="2"/>
        <v>0.012152777777777778</v>
      </c>
      <c r="I73" s="5">
        <v>69</v>
      </c>
      <c r="J73" s="32" t="s">
        <v>49</v>
      </c>
      <c r="K73" s="34">
        <v>0.02217592592592593</v>
      </c>
      <c r="L73" s="34">
        <v>0.0046875</v>
      </c>
      <c r="M73" s="34">
        <v>0.017488425925925928</v>
      </c>
    </row>
    <row r="74" spans="1:13" ht="15">
      <c r="A74" s="33">
        <v>207</v>
      </c>
      <c r="B74" s="33" t="str">
        <f>IF(A74="","",VLOOKUP(A74,Entrants!$B$4:$D$104,3))</f>
        <v>CC</v>
      </c>
      <c r="C74" s="33">
        <v>70</v>
      </c>
      <c r="D74" s="32" t="str">
        <f>IF(A74="","",VLOOKUP(A74,Entrants!$B$4:$D$104,2))</f>
        <v>Battista, Philip</v>
      </c>
      <c r="E74" s="34">
        <v>0.023009259259259257</v>
      </c>
      <c r="F74" s="34">
        <f>IF(A74="","",VLOOKUP(A74,Entrants!$B$4:$M$104,11))</f>
        <v>0.010937500000000001</v>
      </c>
      <c r="G74" s="34">
        <f t="shared" si="2"/>
        <v>0.012071759259259256</v>
      </c>
      <c r="I74" s="5">
        <v>70</v>
      </c>
      <c r="J74" s="36" t="s">
        <v>220</v>
      </c>
      <c r="K74" s="6">
        <v>0.02255787037037037</v>
      </c>
      <c r="L74" s="6">
        <v>0.004861111111111111</v>
      </c>
      <c r="M74" s="6">
        <v>0.01769675925925926</v>
      </c>
    </row>
    <row r="75" spans="1:13" ht="15">
      <c r="A75" s="33">
        <v>208</v>
      </c>
      <c r="B75" s="33" t="str">
        <f>IF(A75="","",VLOOKUP(A75,Entrants!$B$4:$D$104,3))</f>
        <v>RR</v>
      </c>
      <c r="C75" s="33">
        <v>71</v>
      </c>
      <c r="D75" s="32" t="str">
        <f>IF(A75="","",VLOOKUP(A75,Entrants!$B$4:$D$104,2))</f>
        <v>Baxter, Ian</v>
      </c>
      <c r="E75" s="34">
        <v>0.023055555555555555</v>
      </c>
      <c r="F75" s="34">
        <f>IF(A75="","",VLOOKUP(A75,Entrants!$B$4:$M$104,11))</f>
        <v>0.010937500000000001</v>
      </c>
      <c r="G75" s="34">
        <f t="shared" si="2"/>
        <v>0.012118055555555554</v>
      </c>
      <c r="I75" s="5">
        <v>71</v>
      </c>
      <c r="J75" s="36" t="s">
        <v>88</v>
      </c>
      <c r="K75" s="6">
        <v>0.023761574074074074</v>
      </c>
      <c r="L75" s="6">
        <v>0.005555555555555556</v>
      </c>
      <c r="M75" s="6">
        <v>0.018206018518518517</v>
      </c>
    </row>
    <row r="76" spans="1:13" ht="15">
      <c r="A76" s="33">
        <v>296</v>
      </c>
      <c r="B76" s="33" t="str">
        <f>IF(A76="","",VLOOKUP(A76,Entrants!$B$4:$D$104,3))</f>
        <v>GAL</v>
      </c>
      <c r="C76" s="33">
        <v>72</v>
      </c>
      <c r="D76" s="32" t="str">
        <f>IF(A76="","",VLOOKUP(A76,Entrants!$B$4:$D$104,2))</f>
        <v>Stobbart, Joanne</v>
      </c>
      <c r="E76" s="34">
        <v>0.02310185185185185</v>
      </c>
      <c r="F76" s="34">
        <f>IF(A76="","",VLOOKUP(A76,Entrants!$B$4:$M$104,11))</f>
        <v>0.006076388888888889</v>
      </c>
      <c r="G76" s="34">
        <f t="shared" si="2"/>
        <v>0.01702546296296296</v>
      </c>
      <c r="I76" s="5">
        <v>72</v>
      </c>
      <c r="J76" s="32" t="s">
        <v>104</v>
      </c>
      <c r="K76" s="34">
        <v>0.021921296296296296</v>
      </c>
      <c r="L76" s="34">
        <v>0.003645833333333333</v>
      </c>
      <c r="M76" s="34">
        <v>0.018275462962962962</v>
      </c>
    </row>
    <row r="77" spans="1:13" ht="15">
      <c r="A77" s="33">
        <v>287</v>
      </c>
      <c r="B77" s="33" t="str">
        <f>IF(A77="","",VLOOKUP(A77,Entrants!$B$4:$D$104,3))</f>
        <v>BB</v>
      </c>
      <c r="C77" s="33">
        <v>73</v>
      </c>
      <c r="D77" s="32" t="str">
        <f>IF(A77="","",VLOOKUP(A77,Entrants!$B$4:$D$104,2))</f>
        <v>Ridley, Paul</v>
      </c>
      <c r="E77" s="34">
        <v>0.023298611111111107</v>
      </c>
      <c r="F77" s="34">
        <f>IF(A77="","",VLOOKUP(A77,Entrants!$B$4:$M$104,11))</f>
        <v>0.007638888888888889</v>
      </c>
      <c r="G77" s="34">
        <f t="shared" si="2"/>
        <v>0.015659722222222217</v>
      </c>
      <c r="I77" s="5">
        <v>73</v>
      </c>
      <c r="J77" s="7" t="s">
        <v>230</v>
      </c>
      <c r="K77" s="6">
        <v>0.024907407407407406</v>
      </c>
      <c r="L77" s="6">
        <v>0.0062499999999999995</v>
      </c>
      <c r="M77" s="6">
        <v>0.018657407407407407</v>
      </c>
    </row>
    <row r="78" spans="1:13" ht="15">
      <c r="A78" s="33">
        <v>305</v>
      </c>
      <c r="B78" s="5" t="s">
        <v>145</v>
      </c>
      <c r="C78" s="33">
        <v>74</v>
      </c>
      <c r="D78" s="89" t="s">
        <v>88</v>
      </c>
      <c r="E78" s="34">
        <v>0.023761574074074074</v>
      </c>
      <c r="F78" s="34">
        <v>0.005555555555555556</v>
      </c>
      <c r="G78" s="34">
        <f t="shared" si="2"/>
        <v>0.018206018518518517</v>
      </c>
      <c r="I78" s="5">
        <v>74</v>
      </c>
      <c r="J78" s="32" t="s">
        <v>234</v>
      </c>
      <c r="K78" s="34">
        <v>0.020462962962962964</v>
      </c>
      <c r="L78" s="34">
        <v>0.001388888888888889</v>
      </c>
      <c r="M78" s="34">
        <v>0.019074074074074077</v>
      </c>
    </row>
    <row r="79" spans="1:13" ht="15">
      <c r="A79" s="33">
        <v>298</v>
      </c>
      <c r="B79" s="33" t="str">
        <f>IF(A79="","",VLOOKUP(A79,Entrants!$B$4:$D$104,3))</f>
        <v>HT</v>
      </c>
      <c r="C79" s="33">
        <v>75</v>
      </c>
      <c r="D79" s="32" t="str">
        <f>IF(A79="","",VLOOKUP(A79,Entrants!$B$4:$D$104,2))</f>
        <v>Thompson, Jill</v>
      </c>
      <c r="E79" s="34">
        <v>0.024907407407407406</v>
      </c>
      <c r="F79" s="34">
        <f>IF(A79="","",VLOOKUP(A79,Entrants!$B$4:$M$104,11))</f>
        <v>0.0062499999999999995</v>
      </c>
      <c r="G79" s="34">
        <f t="shared" si="2"/>
        <v>0.018657407407407407</v>
      </c>
      <c r="I79" s="5">
        <v>75</v>
      </c>
      <c r="J79" s="36" t="s">
        <v>224</v>
      </c>
      <c r="K79" s="6">
        <v>0.021805555555555554</v>
      </c>
      <c r="L79" s="6">
        <v>0.0024305555555555556</v>
      </c>
      <c r="M79" s="6">
        <v>0.019374999999999996</v>
      </c>
    </row>
    <row r="80" spans="1:13" ht="15">
      <c r="A80" s="33">
        <v>216</v>
      </c>
      <c r="B80" s="33" t="str">
        <f>IF(A80="","",VLOOKUP(A80,Entrants!$B$4:$D$104,3))</f>
        <v>RR</v>
      </c>
      <c r="C80" s="33">
        <v>76</v>
      </c>
      <c r="D80" s="32" t="str">
        <f>IF(A80="","",VLOOKUP(A80,Entrants!$B$4:$D$104,2))</f>
        <v>Branley, Louise</v>
      </c>
      <c r="E80" s="34">
        <v>0.025937500000000002</v>
      </c>
      <c r="F80" s="34">
        <f>IF(A80="","",VLOOKUP(A80,Entrants!$B$4:$M$104,11))</f>
        <v>0.001736111111111111</v>
      </c>
      <c r="G80" s="34">
        <f t="shared" si="2"/>
        <v>0.02420138888888889</v>
      </c>
      <c r="I80" s="5">
        <v>76</v>
      </c>
      <c r="J80" s="7" t="s">
        <v>176</v>
      </c>
      <c r="K80" s="6">
        <v>0.025937500000000002</v>
      </c>
      <c r="L80" s="6">
        <v>0.001736111111111111</v>
      </c>
      <c r="M80" s="6">
        <v>0.024201388888888887</v>
      </c>
    </row>
    <row r="81" spans="2:12" ht="15">
      <c r="B81" s="33">
        <f>IF(A81="","",VLOOKUP(A81,Entrants!$B$4:$D$104,3))</f>
      </c>
      <c r="C81" s="33"/>
      <c r="D81" s="32">
        <f>IF(A81="","",VLOOKUP(A81,Entrants!$B$4:$D$104,2))</f>
      </c>
      <c r="F81" s="34">
        <f>IF(A81="","",VLOOKUP(A81,Entrants!$B$4:$M$104,11))</f>
      </c>
      <c r="I81" s="5"/>
    </row>
    <row r="82" spans="2:12" ht="15">
      <c r="B82" s="33">
        <f>IF(A82="","",VLOOKUP(A82,Entrants!$B$4:$D$104,3))</f>
      </c>
      <c r="C82" s="33"/>
      <c r="D82" s="32">
        <f>IF(A82="","",VLOOKUP(A82,Entrants!$B$4:$D$104,2))</f>
      </c>
      <c r="F82" s="34">
        <f>IF(A82="","",VLOOKUP(A82,Entrants!$B$4:$M$104,11))</f>
      </c>
      <c r="I82" s="5"/>
    </row>
    <row r="83" spans="2:12" ht="15">
      <c r="B83" s="33">
        <f>IF(A83="","",VLOOKUP(A83,Entrants!$B$4:$D$104,3))</f>
      </c>
      <c r="C83" s="33"/>
      <c r="D83" s="32">
        <f>IF(A83="","",VLOOKUP(A83,Entrants!$B$4:$D$104,2))</f>
      </c>
      <c r="F83" s="34">
        <f>IF(A83="","",VLOOKUP(A83,Entrants!$B$4:$M$104,11))</f>
      </c>
      <c r="I83" s="5"/>
    </row>
    <row r="84" spans="2:12" ht="15">
      <c r="B84" s="33">
        <f>IF(A84="","",VLOOKUP(A84,Entrants!$B$4:$D$104,3))</f>
      </c>
      <c r="C84" s="33"/>
      <c r="D84" s="32">
        <f>IF(A84="","",VLOOKUP(A84,Entrants!$B$4:$D$104,2))</f>
      </c>
      <c r="F84" s="34">
        <f>IF(A84="","",VLOOKUP(A84,Entrants!$B$4:$M$104,11))</f>
      </c>
      <c r="I84" s="5"/>
    </row>
  </sheetData>
  <sheetProtection/>
  <mergeCells count="1">
    <mergeCell ref="J2:L2"/>
  </mergeCells>
  <printOptions/>
  <pageMargins left="0.7480314960629921" right="0.7480314960629921" top="0.5511811023622047" bottom="0.5905511811023623" header="0.5118110236220472" footer="0.5118110236220472"/>
  <pageSetup fitToHeight="1" fitToWidth="1" horizontalDpi="300" verticalDpi="300" orientation="portrait" paperSize="9" scale="3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Walker</dc:creator>
  <cp:keywords/>
  <dc:description/>
  <cp:lastModifiedBy>Walker</cp:lastModifiedBy>
  <cp:lastPrinted>2019-08-23T19:56:42Z</cp:lastPrinted>
  <dcterms:created xsi:type="dcterms:W3CDTF">2000-11-08T21:42:09Z</dcterms:created>
  <dcterms:modified xsi:type="dcterms:W3CDTF">2019-09-23T15:15:11Z</dcterms:modified>
  <cp:category/>
  <cp:version/>
  <cp:contentType/>
  <cp:contentStatus/>
</cp:coreProperties>
</file>