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9320" windowHeight="12135" tabRatio="802" activeTab="8"/>
  </bookViews>
  <sheets>
    <sheet name="TEAMS" sheetId="1" r:id="rId1"/>
    <sheet name="TEAM result" sheetId="2" r:id="rId2"/>
    <sheet name="Entrants" sheetId="3" r:id="rId3"/>
    <sheet name="RESULT 1" sheetId="4" r:id="rId4"/>
    <sheet name="RESULT 2" sheetId="5" r:id="rId5"/>
    <sheet name="RESULT 3" sheetId="6" r:id="rId6"/>
    <sheet name="RESULT 4" sheetId="7" r:id="rId7"/>
    <sheet name="RESULT 5" sheetId="8" r:id="rId8"/>
    <sheet name="Final" sheetId="9" r:id="rId9"/>
    <sheet name="Sheet1" sheetId="10" r:id="rId10"/>
  </sheets>
  <definedNames>
    <definedName name="_xlnm.Print_Area" localSheetId="8">'Final'!$A$3:$Q$118</definedName>
  </definedNames>
  <calcPr fullCalcOnLoad="1"/>
</workbook>
</file>

<file path=xl/sharedStrings.xml><?xml version="1.0" encoding="utf-8"?>
<sst xmlns="http://schemas.openxmlformats.org/spreadsheetml/2006/main" count="1196" uniqueCount="265">
  <si>
    <t>LEAGUE.</t>
  </si>
  <si>
    <t>RACE  1</t>
  </si>
  <si>
    <t>RACE  2</t>
  </si>
  <si>
    <t>RACE  3</t>
  </si>
  <si>
    <t>RACE  4</t>
  </si>
  <si>
    <t>RACE  5</t>
  </si>
  <si>
    <t>TOTAL</t>
  </si>
  <si>
    <t>RACE</t>
  </si>
  <si>
    <t>NO.</t>
  </si>
  <si>
    <t>POS.</t>
  </si>
  <si>
    <t>NAME</t>
  </si>
  <si>
    <t>CLOCK TIME</t>
  </si>
  <si>
    <t>HANDICAP</t>
  </si>
  <si>
    <t>ACTUAL</t>
  </si>
  <si>
    <t/>
  </si>
  <si>
    <r>
      <t>POS</t>
    </r>
    <r>
      <rPr>
        <b/>
        <vertAlign val="superscript"/>
        <sz val="10"/>
        <rFont val="Arial"/>
        <family val="2"/>
      </rPr>
      <t>n</t>
    </r>
    <r>
      <rPr>
        <b/>
        <sz val="10"/>
        <rFont val="Arial"/>
        <family val="2"/>
      </rPr>
      <t>.</t>
    </r>
  </si>
  <si>
    <t>Total Points</t>
  </si>
  <si>
    <t>Race No.</t>
  </si>
  <si>
    <t>Race 1</t>
  </si>
  <si>
    <t>Race 2</t>
  </si>
  <si>
    <t>Race 3</t>
  </si>
  <si>
    <t>Race 4</t>
  </si>
  <si>
    <t>Race 5</t>
  </si>
  <si>
    <t>Best Time</t>
  </si>
  <si>
    <t>POSN</t>
  </si>
  <si>
    <t>POSITION</t>
  </si>
  <si>
    <t>Name</t>
  </si>
  <si>
    <t>Team Code</t>
  </si>
  <si>
    <t>TEAM</t>
  </si>
  <si>
    <t>CODE</t>
  </si>
  <si>
    <t>Handicap</t>
  </si>
  <si>
    <t>Fastest Times</t>
  </si>
  <si>
    <t>McCABES MAFIA (MM)</t>
  </si>
  <si>
    <t>R n R (RR)</t>
  </si>
  <si>
    <t>RUN DMC (RD)</t>
  </si>
  <si>
    <t>GOT THE RUNS(GT)</t>
  </si>
  <si>
    <t>POINTS</t>
  </si>
  <si>
    <t>FRENCH &amp; SAUNTERERS (FS)</t>
  </si>
  <si>
    <t>Baxter, Ian</t>
  </si>
  <si>
    <t>Bradley, Dave</t>
  </si>
  <si>
    <t>Coultate, Louise</t>
  </si>
  <si>
    <t>Christopher, Heather</t>
  </si>
  <si>
    <t>Dickinson, Ralph</t>
  </si>
  <si>
    <t>Dobby, Steve</t>
  </si>
  <si>
    <t>Dodd, Sam</t>
  </si>
  <si>
    <t>Dungworth, Joseph</t>
  </si>
  <si>
    <t>Freeman, Kevin</t>
  </si>
  <si>
    <t>French, Jon</t>
  </si>
  <si>
    <t>French, Steven</t>
  </si>
  <si>
    <t>Gaughan, Martin</t>
  </si>
  <si>
    <t>Gillespie, Steve</t>
  </si>
  <si>
    <t>Grieves, Andrew</t>
  </si>
  <si>
    <t>Herron, Aynsley</t>
  </si>
  <si>
    <t>Holland, Tony</t>
  </si>
  <si>
    <t>Holmback, Peter</t>
  </si>
  <si>
    <t>Ingram, Ron</t>
  </si>
  <si>
    <t>Jansen, Jake</t>
  </si>
  <si>
    <t>Johnson, Ewa</t>
  </si>
  <si>
    <t>Lemin, Julie</t>
  </si>
  <si>
    <t>Lonsdale, Davina</t>
  </si>
  <si>
    <t>Lowes, Alison</t>
  </si>
  <si>
    <t>Maylia, Peter</t>
  </si>
  <si>
    <t>McCabe, Terry</t>
  </si>
  <si>
    <t>Morris, Helen</t>
  </si>
  <si>
    <t>Nicholson, Mark</t>
  </si>
  <si>
    <t>Ponton, Mark</t>
  </si>
  <si>
    <t>Potts, David</t>
  </si>
  <si>
    <t>Rawlinson, Louise</t>
  </si>
  <si>
    <t>Roberts, Dave</t>
  </si>
  <si>
    <t>Scott, Martin</t>
  </si>
  <si>
    <t>Shillinglaw, Richard</t>
  </si>
  <si>
    <t>Smith, Dale</t>
  </si>
  <si>
    <t>Stewart, Graeme</t>
  </si>
  <si>
    <t>Storey, Calum</t>
  </si>
  <si>
    <t>Turnbull, Paul</t>
  </si>
  <si>
    <t>Wallace, Diane</t>
  </si>
  <si>
    <t>Willshire, Keith</t>
  </si>
  <si>
    <t>Woods, Joseph</t>
  </si>
  <si>
    <t>Young, Cath</t>
  </si>
  <si>
    <t>Robinson, Adam</t>
  </si>
  <si>
    <t>Herron, Leanne</t>
  </si>
  <si>
    <t>AY UP ME DUCK (AD)</t>
  </si>
  <si>
    <t>Cox, Dave</t>
  </si>
  <si>
    <t>HOT TOTTIE (HT)</t>
  </si>
  <si>
    <t>Mallon, John</t>
  </si>
  <si>
    <t>MP FREE RUNNERS (MP)</t>
  </si>
  <si>
    <t>Cox, Simon</t>
  </si>
  <si>
    <t>Calverley, Claire</t>
  </si>
  <si>
    <t>Davies, Leanne</t>
  </si>
  <si>
    <t>Rochester, Sue</t>
  </si>
  <si>
    <t>Scott, Erin</t>
  </si>
  <si>
    <t>Stewart, Claire</t>
  </si>
  <si>
    <t>Wright, Deborah</t>
  </si>
  <si>
    <t>Browning, Sue</t>
  </si>
  <si>
    <t>Sellars, Simon</t>
  </si>
  <si>
    <t>Hill, Samantha</t>
  </si>
  <si>
    <t>Hall, Rob</t>
  </si>
  <si>
    <t>Barrett, Lauren</t>
  </si>
  <si>
    <t>Hope, Gareth</t>
  </si>
  <si>
    <t>TIME</t>
  </si>
  <si>
    <t>Beal, Suzanne</t>
  </si>
  <si>
    <t>Edwards, Phillipa</t>
  </si>
  <si>
    <t>Munro, Lynn</t>
  </si>
  <si>
    <t>Clough, Bradley</t>
  </si>
  <si>
    <t>Shanks, Eleanor</t>
  </si>
  <si>
    <t>Scott, Andrea</t>
  </si>
  <si>
    <t>GIRLS ARE LOUD (GAL)</t>
  </si>
  <si>
    <t>Knight, Paul</t>
  </si>
  <si>
    <t>No.</t>
  </si>
  <si>
    <t>Raithby, Hayley</t>
  </si>
  <si>
    <t>Mason, Claire</t>
  </si>
  <si>
    <t>NEW KIDS ON THE BLOCK (NK)</t>
  </si>
  <si>
    <t>ALISONS ACES (AA)</t>
  </si>
  <si>
    <t>Povey, Scott</t>
  </si>
  <si>
    <t>GARETH'S GIANTS (GG)</t>
  </si>
  <si>
    <t>Fenwick, Ian</t>
  </si>
  <si>
    <t>Frazer, Joe</t>
  </si>
  <si>
    <t>Henderson, Ash</t>
  </si>
  <si>
    <t>Ellis, Stuart</t>
  </si>
  <si>
    <t>Barr, Ian</t>
  </si>
  <si>
    <t>Cassells, Jane</t>
  </si>
  <si>
    <t>Clough, Gary</t>
  </si>
  <si>
    <t>Craddock, Anne</t>
  </si>
  <si>
    <t>Cuthbertson, Ben</t>
  </si>
  <si>
    <t>Darbyshire, Mal</t>
  </si>
  <si>
    <t>Dover, Margaret</t>
  </si>
  <si>
    <t>Duffy, Kate</t>
  </si>
  <si>
    <t>Glover, Taylor</t>
  </si>
  <si>
    <t>Henderson, Natalie</t>
  </si>
  <si>
    <t>Lamberth, Susan</t>
  </si>
  <si>
    <t>Margison, Alfred</t>
  </si>
  <si>
    <t>Masterman, Jake</t>
  </si>
  <si>
    <t>McDonald, Rob</t>
  </si>
  <si>
    <t>McGarry, David</t>
  </si>
  <si>
    <t>McSloy, Richard</t>
  </si>
  <si>
    <t>N'Jai, Dan</t>
  </si>
  <si>
    <t>Nutt, Jude</t>
  </si>
  <si>
    <t>Shiel, Ryan</t>
  </si>
  <si>
    <t>Swalwell, Adam</t>
  </si>
  <si>
    <t>Wardle, Debbie</t>
  </si>
  <si>
    <t>Best 4</t>
  </si>
  <si>
    <t>WINTER SERIES 2014/15</t>
  </si>
  <si>
    <t xml:space="preserve">WINTER SERIES 2014/15 RESULT 1 </t>
  </si>
  <si>
    <t xml:space="preserve">WINTER SERIES 2014/15 RESULT 2 </t>
  </si>
  <si>
    <t xml:space="preserve">WINTER SERIES 2014/15 RESULT 3 </t>
  </si>
  <si>
    <t xml:space="preserve">WINTER SERIES 2014/15 RESULT 4 </t>
  </si>
  <si>
    <t xml:space="preserve">WINTER SERIES 2014/15 RESULT 5 </t>
  </si>
  <si>
    <t>Singleton, Karen</t>
  </si>
  <si>
    <t>Walker, Steve</t>
  </si>
  <si>
    <t>Sheffer, Chris</t>
  </si>
  <si>
    <t>Dave Bradley</t>
  </si>
  <si>
    <t>Dave Roberts</t>
  </si>
  <si>
    <t>Claire Calverly</t>
  </si>
  <si>
    <t>Dale Smith</t>
  </si>
  <si>
    <t>Adam Robinson</t>
  </si>
  <si>
    <t>Mark Ponton</t>
  </si>
  <si>
    <t>AD</t>
  </si>
  <si>
    <t xml:space="preserve">Barkley, Robby                          </t>
  </si>
  <si>
    <t>Alison Lowes</t>
  </si>
  <si>
    <t>Sue Rochester</t>
  </si>
  <si>
    <t>Sue Browning</t>
  </si>
  <si>
    <t>Lynn Munro</t>
  </si>
  <si>
    <t>Phillipa Edwards</t>
  </si>
  <si>
    <t>Suzanne Beal</t>
  </si>
  <si>
    <t>AA</t>
  </si>
  <si>
    <t>Aynsley Herron</t>
  </si>
  <si>
    <t>Gary Clough</t>
  </si>
  <si>
    <t>Sam Dodd</t>
  </si>
  <si>
    <t>Anne Craddock</t>
  </si>
  <si>
    <t>Bradley Clough</t>
  </si>
  <si>
    <t>Leanne Davies</t>
  </si>
  <si>
    <t>RD</t>
  </si>
  <si>
    <t>Ron Ingram</t>
  </si>
  <si>
    <t>Davina Lonsdale</t>
  </si>
  <si>
    <t>Richard Shillinglaw</t>
  </si>
  <si>
    <t>Ian Baxter</t>
  </si>
  <si>
    <t>Heather Christopher</t>
  </si>
  <si>
    <t>Steve Gillespie</t>
  </si>
  <si>
    <t>RR</t>
  </si>
  <si>
    <t>WOODYS GANG (WG)</t>
  </si>
  <si>
    <t>Joseph Woods</t>
  </si>
  <si>
    <t>Joseph Dungworth</t>
  </si>
  <si>
    <t>Jake Masterman</t>
  </si>
  <si>
    <t>Mark Nicholson</t>
  </si>
  <si>
    <t>Chris Sheffer</t>
  </si>
  <si>
    <t>Erin Scott</t>
  </si>
  <si>
    <t>WG</t>
  </si>
  <si>
    <t>Graeme Stewart</t>
  </si>
  <si>
    <t>Robbie Barkley</t>
  </si>
  <si>
    <t>Peter Holmback</t>
  </si>
  <si>
    <t>Kevin Freeman</t>
  </si>
  <si>
    <t>Louise Rawlinson</t>
  </si>
  <si>
    <t>Claire Stewart</t>
  </si>
  <si>
    <t>MP</t>
  </si>
  <si>
    <t>Terry McCabe</t>
  </si>
  <si>
    <t>Deborah Wright</t>
  </si>
  <si>
    <t>Leanne Herron</t>
  </si>
  <si>
    <t>Helen Morris</t>
  </si>
  <si>
    <t>MM</t>
  </si>
  <si>
    <t>Rob Hall</t>
  </si>
  <si>
    <t>Julie Lemin</t>
  </si>
  <si>
    <t>Hayley Raithby</t>
  </si>
  <si>
    <t>Claire Mason</t>
  </si>
  <si>
    <t>Louise Coultate</t>
  </si>
  <si>
    <t>GAL</t>
  </si>
  <si>
    <t>Steven French</t>
  </si>
  <si>
    <t>Martin Scott</t>
  </si>
  <si>
    <t>FS</t>
  </si>
  <si>
    <t>Ralph Dickinson</t>
  </si>
  <si>
    <t>Lauren Barrett</t>
  </si>
  <si>
    <t>Jane Cassells</t>
  </si>
  <si>
    <t>Cath Young</t>
  </si>
  <si>
    <t>Eleanor Shanks</t>
  </si>
  <si>
    <t>HT</t>
  </si>
  <si>
    <t>Paul Knight</t>
  </si>
  <si>
    <t>Richard McSloy</t>
  </si>
  <si>
    <t>Ian Fenwick</t>
  </si>
  <si>
    <t>Alfred Margison</t>
  </si>
  <si>
    <t>Susan Lambert</t>
  </si>
  <si>
    <t>Adam Swalwell</t>
  </si>
  <si>
    <t>Taylor Glover</t>
  </si>
  <si>
    <t>NK</t>
  </si>
  <si>
    <t>Gareth Hope</t>
  </si>
  <si>
    <t>David Potts</t>
  </si>
  <si>
    <t>Martin Gaughan</t>
  </si>
  <si>
    <t>Simon Sellars</t>
  </si>
  <si>
    <t>GG</t>
  </si>
  <si>
    <t>Jude Nutt</t>
  </si>
  <si>
    <t>Ben Cuthbertson</t>
  </si>
  <si>
    <t>Ryan Shiel</t>
  </si>
  <si>
    <t>Karen Singleton</t>
  </si>
  <si>
    <t>Peter Maylia</t>
  </si>
  <si>
    <t>Samantha Hill</t>
  </si>
  <si>
    <t>Kate Duffy</t>
  </si>
  <si>
    <t>Dan N'Jai</t>
  </si>
  <si>
    <t>GT</t>
  </si>
  <si>
    <t>Callum Storey</t>
  </si>
  <si>
    <t>Ian Barr</t>
  </si>
  <si>
    <t>Jake Jansen</t>
  </si>
  <si>
    <t>Debbie Wardle</t>
  </si>
  <si>
    <t>Steve Dobby</t>
  </si>
  <si>
    <t>Rob McDonald</t>
  </si>
  <si>
    <t>Steve Walker</t>
  </si>
  <si>
    <t>AYE UP ME DUCK</t>
  </si>
  <si>
    <t>R &amp; R</t>
  </si>
  <si>
    <t>NEW KIDS ON THE BLOCK</t>
  </si>
  <si>
    <t>McCABES MAFIA</t>
  </si>
  <si>
    <t>GIRLS ARE LOUD</t>
  </si>
  <si>
    <t>RUN DMC</t>
  </si>
  <si>
    <t>ALISONS ACES</t>
  </si>
  <si>
    <t>WOODY'S GANG</t>
  </si>
  <si>
    <t>MP FREE RUNNERS</t>
  </si>
  <si>
    <t>GARETHS GIANTS</t>
  </si>
  <si>
    <t>FRENCH AND SAUNTERERS</t>
  </si>
  <si>
    <t>GOT THE RUNS</t>
  </si>
  <si>
    <t>HOT TOTTIE</t>
  </si>
  <si>
    <t>Horsley, Tony</t>
  </si>
  <si>
    <t>Fallon, Rachelle</t>
  </si>
  <si>
    <t>Singleton, Brian</t>
  </si>
  <si>
    <t>WINTER SERIES 2014/15  TEAM RESULTS</t>
  </si>
  <si>
    <t>Whalley, Paul</t>
  </si>
  <si>
    <t>Barkley, Robby</t>
  </si>
  <si>
    <t>Wood, Ella</t>
  </si>
  <si>
    <t>Drozdowicz, Marie</t>
  </si>
  <si>
    <t>`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</si>
</sst>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_ ;[Red]\-0.00\ "/>
  </numFmts>
  <fonts count="61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57"/>
      <name val="Arial"/>
      <family val="2"/>
    </font>
    <font>
      <b/>
      <sz val="12"/>
      <name val="Arial"/>
      <family val="2"/>
    </font>
    <font>
      <sz val="10"/>
      <name val="Wingdings"/>
      <family val="0"/>
    </font>
    <font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45" fontId="0" fillId="34" borderId="10" xfId="0" applyNumberFormat="1" applyFill="1" applyBorder="1" applyAlignment="1">
      <alignment horizontal="center"/>
    </xf>
    <xf numFmtId="45" fontId="0" fillId="35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1" fontId="4" fillId="0" borderId="10" xfId="0" applyNumberFormat="1" applyFont="1" applyBorder="1" applyAlignment="1">
      <alignment horizontal="centerContinuous"/>
    </xf>
    <xf numFmtId="0" fontId="0" fillId="0" borderId="11" xfId="0" applyBorder="1" applyAlignment="1">
      <alignment horizontal="centerContinuous" vertical="justify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justify"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8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11" xfId="0" applyBorder="1" applyAlignment="1">
      <alignment/>
    </xf>
    <xf numFmtId="45" fontId="7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5" fontId="3" fillId="0" borderId="0" xfId="0" applyNumberFormat="1" applyFont="1" applyAlignment="1">
      <alignment horizontal="center"/>
    </xf>
    <xf numFmtId="45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55" fillId="0" borderId="12" xfId="0" applyFont="1" applyBorder="1" applyAlignment="1">
      <alignment horizontal="centerContinuous" vertical="justify"/>
    </xf>
    <xf numFmtId="0" fontId="13" fillId="0" borderId="0" xfId="0" applyFont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1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29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35" xfId="0" applyFont="1" applyBorder="1" applyAlignment="1">
      <alignment/>
    </xf>
    <xf numFmtId="0" fontId="16" fillId="0" borderId="0" xfId="0" applyFont="1" applyAlignment="1">
      <alignment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4" fillId="0" borderId="36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6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57" fillId="0" borderId="12" xfId="0" applyFont="1" applyBorder="1" applyAlignment="1">
      <alignment horizontal="centerContinuous" vertical="justify"/>
    </xf>
    <xf numFmtId="0" fontId="57" fillId="0" borderId="11" xfId="0" applyFont="1" applyBorder="1" applyAlignment="1">
      <alignment horizontal="centerContinuous" vertical="justify"/>
    </xf>
    <xf numFmtId="1" fontId="57" fillId="6" borderId="10" xfId="0" applyNumberFormat="1" applyFont="1" applyFill="1" applyBorder="1" applyAlignment="1">
      <alignment horizontal="center"/>
    </xf>
    <xf numFmtId="0" fontId="58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left"/>
    </xf>
    <xf numFmtId="0" fontId="8" fillId="0" borderId="40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 horizontal="centerContinuous" vertical="justify"/>
    </xf>
    <xf numFmtId="0" fontId="59" fillId="0" borderId="36" xfId="0" applyFont="1" applyBorder="1" applyAlignment="1">
      <alignment/>
    </xf>
    <xf numFmtId="0" fontId="4" fillId="0" borderId="12" xfId="0" applyFont="1" applyBorder="1" applyAlignment="1">
      <alignment horizontal="left" vertical="justify"/>
    </xf>
    <xf numFmtId="0" fontId="0" fillId="0" borderId="11" xfId="0" applyBorder="1" applyAlignment="1">
      <alignment horizontal="left" vertical="justify"/>
    </xf>
    <xf numFmtId="45" fontId="0" fillId="0" borderId="0" xfId="0" applyNumberFormat="1" applyAlignment="1">
      <alignment horizontal="center" vertical="center"/>
    </xf>
    <xf numFmtId="21" fontId="0" fillId="0" borderId="0" xfId="0" applyNumberFormat="1" applyAlignment="1">
      <alignment/>
    </xf>
    <xf numFmtId="2" fontId="3" fillId="0" borderId="0" xfId="0" applyNumberFormat="1" applyFont="1" applyAlignment="1">
      <alignment horizontal="center"/>
    </xf>
    <xf numFmtId="0" fontId="8" fillId="0" borderId="33" xfId="0" applyFont="1" applyBorder="1" applyAlignment="1">
      <alignment/>
    </xf>
    <xf numFmtId="0" fontId="0" fillId="0" borderId="0" xfId="0" applyFont="1" applyAlignment="1">
      <alignment horizontal="left"/>
    </xf>
    <xf numFmtId="0" fontId="14" fillId="0" borderId="41" xfId="0" applyFont="1" applyBorder="1" applyAlignment="1">
      <alignment horizontal="center"/>
    </xf>
    <xf numFmtId="45" fontId="55" fillId="0" borderId="0" xfId="0" applyNumberFormat="1" applyFont="1" applyAlignment="1">
      <alignment horizontal="center" vertical="center"/>
    </xf>
    <xf numFmtId="2" fontId="60" fillId="0" borderId="0" xfId="0" applyNumberFormat="1" applyFont="1" applyAlignment="1">
      <alignment horizontal="center"/>
    </xf>
    <xf numFmtId="0" fontId="8" fillId="0" borderId="4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4" fillId="37" borderId="32" xfId="0" applyFont="1" applyFill="1" applyBorder="1" applyAlignment="1">
      <alignment/>
    </xf>
    <xf numFmtId="0" fontId="4" fillId="37" borderId="31" xfId="0" applyFont="1" applyFill="1" applyBorder="1" applyAlignment="1">
      <alignment/>
    </xf>
    <xf numFmtId="0" fontId="4" fillId="37" borderId="32" xfId="0" applyFont="1" applyFill="1" applyBorder="1" applyAlignment="1">
      <alignment/>
    </xf>
    <xf numFmtId="0" fontId="4" fillId="37" borderId="31" xfId="0" applyFont="1" applyFill="1" applyBorder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170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41"/>
  <sheetViews>
    <sheetView zoomScale="75" zoomScaleNormal="75" zoomScalePageLayoutView="0" workbookViewId="0" topLeftCell="A1">
      <selection activeCell="E44" sqref="E44"/>
    </sheetView>
  </sheetViews>
  <sheetFormatPr defaultColWidth="9.140625" defaultRowHeight="12.75"/>
  <cols>
    <col min="1" max="2" width="20.7109375" style="0" customWidth="1"/>
    <col min="3" max="3" width="10.7109375" style="0" customWidth="1"/>
    <col min="4" max="4" width="20.7109375" style="0" customWidth="1"/>
    <col min="5" max="5" width="21.28125" style="0" customWidth="1"/>
    <col min="6" max="6" width="10.7109375" style="0" customWidth="1"/>
    <col min="7" max="8" width="20.7109375" style="0" customWidth="1"/>
  </cols>
  <sheetData>
    <row r="1" spans="1:2" ht="19.5" customHeight="1">
      <c r="A1" s="25" t="s">
        <v>141</v>
      </c>
      <c r="B1" s="26"/>
    </row>
    <row r="2" ht="15" customHeight="1"/>
    <row r="3" spans="1:14" ht="15" customHeight="1">
      <c r="A3" s="138" t="s">
        <v>81</v>
      </c>
      <c r="B3" s="139"/>
      <c r="C3" s="35"/>
      <c r="D3" s="136" t="s">
        <v>33</v>
      </c>
      <c r="E3" s="137"/>
      <c r="F3" s="33"/>
      <c r="G3" s="136" t="s">
        <v>111</v>
      </c>
      <c r="H3" s="137"/>
      <c r="I3" s="29"/>
      <c r="J3" s="29"/>
      <c r="N3" s="29"/>
    </row>
    <row r="4" spans="1:14" ht="15" customHeight="1">
      <c r="A4" s="37"/>
      <c r="B4" t="s">
        <v>150</v>
      </c>
      <c r="C4" s="34"/>
      <c r="D4" s="37"/>
      <c r="E4" t="s">
        <v>172</v>
      </c>
      <c r="F4" s="32"/>
      <c r="G4" s="37"/>
      <c r="H4" s="106" t="s">
        <v>219</v>
      </c>
      <c r="I4" s="29"/>
      <c r="J4" s="29"/>
      <c r="N4" s="29"/>
    </row>
    <row r="5" spans="1:14" ht="15" customHeight="1">
      <c r="A5" s="38"/>
      <c r="B5" t="s">
        <v>151</v>
      </c>
      <c r="C5" s="34"/>
      <c r="D5" s="38"/>
      <c r="E5" t="s">
        <v>173</v>
      </c>
      <c r="F5" s="32"/>
      <c r="G5" s="38"/>
      <c r="H5" s="33" t="s">
        <v>228</v>
      </c>
      <c r="I5" s="29"/>
      <c r="J5" s="29"/>
      <c r="N5" s="29"/>
    </row>
    <row r="6" spans="1:14" ht="15" customHeight="1">
      <c r="A6" s="38"/>
      <c r="B6" t="s">
        <v>152</v>
      </c>
      <c r="C6" s="34"/>
      <c r="D6" s="104"/>
      <c r="E6" t="s">
        <v>174</v>
      </c>
      <c r="F6" s="32"/>
      <c r="G6" s="38"/>
      <c r="H6" s="48" t="s">
        <v>229</v>
      </c>
      <c r="I6" s="29"/>
      <c r="J6" s="29"/>
      <c r="N6" s="29"/>
    </row>
    <row r="7" spans="1:14" ht="15" customHeight="1">
      <c r="A7" s="38"/>
      <c r="B7" t="s">
        <v>153</v>
      </c>
      <c r="C7" s="34"/>
      <c r="D7" s="38"/>
      <c r="E7" t="s">
        <v>175</v>
      </c>
      <c r="F7" s="32"/>
      <c r="G7" s="38"/>
      <c r="H7" s="48" t="s">
        <v>220</v>
      </c>
      <c r="I7" s="29"/>
      <c r="J7" s="29"/>
      <c r="N7" s="29"/>
    </row>
    <row r="8" spans="1:14" ht="15" customHeight="1">
      <c r="A8" s="38"/>
      <c r="B8" t="s">
        <v>154</v>
      </c>
      <c r="C8" s="34"/>
      <c r="D8" s="38"/>
      <c r="E8" t="s">
        <v>176</v>
      </c>
      <c r="F8" s="32"/>
      <c r="G8" s="38"/>
      <c r="H8" s="48" t="s">
        <v>217</v>
      </c>
      <c r="I8" s="29"/>
      <c r="J8" s="29"/>
      <c r="M8" s="10"/>
      <c r="N8" s="29"/>
    </row>
    <row r="9" spans="1:14" ht="15" customHeight="1">
      <c r="A9" s="38"/>
      <c r="B9" s="27" t="s">
        <v>155</v>
      </c>
      <c r="C9" s="34"/>
      <c r="D9" s="38"/>
      <c r="E9" t="s">
        <v>177</v>
      </c>
      <c r="F9" s="32"/>
      <c r="G9" s="38"/>
      <c r="H9" s="27" t="s">
        <v>218</v>
      </c>
      <c r="I9" s="29"/>
      <c r="J9" s="29"/>
      <c r="K9" s="10"/>
      <c r="L9" s="10"/>
      <c r="M9" s="10"/>
      <c r="N9" s="29"/>
    </row>
    <row r="10" spans="1:14" ht="15" customHeight="1">
      <c r="A10" s="39"/>
      <c r="B10" s="40"/>
      <c r="C10" s="24"/>
      <c r="D10" s="39"/>
      <c r="E10" s="40"/>
      <c r="F10" s="17"/>
      <c r="G10" s="39"/>
      <c r="H10" s="40"/>
      <c r="I10" s="29"/>
      <c r="J10" s="29"/>
      <c r="N10" s="29"/>
    </row>
    <row r="11" spans="1:14" ht="15" customHeight="1">
      <c r="A11" s="136" t="s">
        <v>34</v>
      </c>
      <c r="B11" s="137"/>
      <c r="C11" s="36"/>
      <c r="D11" s="136" t="s">
        <v>83</v>
      </c>
      <c r="E11" s="137"/>
      <c r="F11" s="33"/>
      <c r="G11" s="138" t="s">
        <v>37</v>
      </c>
      <c r="H11" s="139"/>
      <c r="I11" s="29"/>
      <c r="J11" s="29"/>
      <c r="N11" s="10"/>
    </row>
    <row r="12" spans="1:14" ht="15" customHeight="1">
      <c r="A12" s="37"/>
      <c r="B12" t="s">
        <v>165</v>
      </c>
      <c r="C12" s="34"/>
      <c r="D12" s="37"/>
      <c r="E12" s="33" t="s">
        <v>208</v>
      </c>
      <c r="F12" s="32"/>
      <c r="G12" s="37"/>
      <c r="H12" s="105" t="s">
        <v>241</v>
      </c>
      <c r="I12" s="29"/>
      <c r="J12" s="29"/>
      <c r="N12" s="10"/>
    </row>
    <row r="13" spans="1:14" ht="15" customHeight="1">
      <c r="A13" s="38"/>
      <c r="B13" s="33" t="s">
        <v>166</v>
      </c>
      <c r="C13" s="34"/>
      <c r="D13" s="38"/>
      <c r="E13" s="33" t="s">
        <v>209</v>
      </c>
      <c r="F13" s="32"/>
      <c r="G13" s="38"/>
      <c r="H13" s="106" t="s">
        <v>205</v>
      </c>
      <c r="I13" s="29"/>
      <c r="J13" s="29"/>
      <c r="M13" s="10"/>
      <c r="N13" s="10"/>
    </row>
    <row r="14" spans="1:14" ht="15" customHeight="1">
      <c r="A14" s="38"/>
      <c r="B14" t="s">
        <v>167</v>
      </c>
      <c r="C14" s="34"/>
      <c r="D14" s="104"/>
      <c r="E14" s="33" t="s">
        <v>195</v>
      </c>
      <c r="F14" s="32"/>
      <c r="G14" s="38"/>
      <c r="H14" s="106" t="s">
        <v>206</v>
      </c>
      <c r="I14" s="29"/>
      <c r="J14" s="29"/>
      <c r="N14" s="10"/>
    </row>
    <row r="15" spans="1:14" ht="15" customHeight="1">
      <c r="A15" s="38"/>
      <c r="B15" t="s">
        <v>168</v>
      </c>
      <c r="C15" s="34"/>
      <c r="D15" s="38"/>
      <c r="E15" s="33" t="s">
        <v>210</v>
      </c>
      <c r="F15" s="32"/>
      <c r="G15" s="38"/>
      <c r="H15" s="33" t="s">
        <v>215</v>
      </c>
      <c r="I15" s="29"/>
      <c r="J15" s="29"/>
      <c r="N15" s="10"/>
    </row>
    <row r="16" spans="1:14" ht="15" customHeight="1">
      <c r="A16" s="38"/>
      <c r="B16" t="s">
        <v>169</v>
      </c>
      <c r="C16" s="34"/>
      <c r="D16" s="38"/>
      <c r="E16" s="112" t="s">
        <v>211</v>
      </c>
      <c r="F16" s="32"/>
      <c r="G16" s="38"/>
      <c r="H16" s="48" t="s">
        <v>216</v>
      </c>
      <c r="I16" s="29"/>
      <c r="J16" s="29"/>
      <c r="N16" s="10"/>
    </row>
    <row r="17" spans="1:14" ht="15" customHeight="1">
      <c r="A17" s="38"/>
      <c r="B17" t="s">
        <v>170</v>
      </c>
      <c r="C17" s="34"/>
      <c r="D17" s="38"/>
      <c r="E17" s="112" t="s">
        <v>212</v>
      </c>
      <c r="F17" s="32"/>
      <c r="G17" s="38"/>
      <c r="H17" s="23" t="s">
        <v>233</v>
      </c>
      <c r="I17" s="29"/>
      <c r="J17" s="29"/>
      <c r="N17" s="10"/>
    </row>
    <row r="18" spans="1:14" ht="15" customHeight="1">
      <c r="A18" s="39"/>
      <c r="B18" s="40"/>
      <c r="C18" s="24"/>
      <c r="D18" s="24"/>
      <c r="E18" s="30"/>
      <c r="F18" s="17"/>
      <c r="G18" s="41"/>
      <c r="H18" s="42"/>
      <c r="I18" s="10"/>
      <c r="J18" s="10"/>
      <c r="K18" s="10"/>
      <c r="L18" s="10"/>
      <c r="M18" s="10"/>
      <c r="N18" s="10"/>
    </row>
    <row r="19" spans="1:8" ht="15" customHeight="1">
      <c r="A19" s="136" t="s">
        <v>106</v>
      </c>
      <c r="B19" s="137"/>
      <c r="C19" s="35"/>
      <c r="D19" s="138" t="s">
        <v>179</v>
      </c>
      <c r="E19" s="139"/>
      <c r="F19" s="33"/>
      <c r="G19" s="136" t="s">
        <v>32</v>
      </c>
      <c r="H19" s="137"/>
    </row>
    <row r="20" spans="1:9" ht="15" customHeight="1">
      <c r="A20" s="37"/>
      <c r="B20" s="48" t="s">
        <v>200</v>
      </c>
      <c r="C20" s="34"/>
      <c r="D20" s="37"/>
      <c r="E20" s="48" t="s">
        <v>180</v>
      </c>
      <c r="F20" s="32"/>
      <c r="G20" s="37"/>
      <c r="H20" t="s">
        <v>194</v>
      </c>
      <c r="I20" s="32"/>
    </row>
    <row r="21" spans="1:9" ht="15" customHeight="1">
      <c r="A21" s="38"/>
      <c r="B21" s="33" t="s">
        <v>201</v>
      </c>
      <c r="C21" s="34"/>
      <c r="D21" s="38"/>
      <c r="E21" s="33" t="s">
        <v>181</v>
      </c>
      <c r="F21" s="32"/>
      <c r="G21" s="38"/>
      <c r="H21" s="33" t="s">
        <v>199</v>
      </c>
      <c r="I21" s="32"/>
    </row>
    <row r="22" spans="1:9" ht="15" customHeight="1">
      <c r="A22" s="38"/>
      <c r="B22" s="48" t="s">
        <v>202</v>
      </c>
      <c r="C22" s="34"/>
      <c r="D22" s="38"/>
      <c r="E22" s="113" t="s">
        <v>182</v>
      </c>
      <c r="F22" s="32"/>
      <c r="G22" s="38"/>
      <c r="H22" s="33" t="s">
        <v>196</v>
      </c>
      <c r="I22" s="32"/>
    </row>
    <row r="23" spans="1:9" ht="15" customHeight="1">
      <c r="A23" s="38"/>
      <c r="B23" s="48" t="s">
        <v>227</v>
      </c>
      <c r="C23" s="34"/>
      <c r="D23" s="38"/>
      <c r="E23" s="48" t="s">
        <v>183</v>
      </c>
      <c r="F23" s="32"/>
      <c r="G23" s="38"/>
      <c r="H23" s="33" t="s">
        <v>197</v>
      </c>
      <c r="I23" s="32"/>
    </row>
    <row r="24" spans="1:9" ht="15" customHeight="1">
      <c r="A24" s="38"/>
      <c r="B24" s="48" t="s">
        <v>203</v>
      </c>
      <c r="C24" s="34"/>
      <c r="D24" s="38"/>
      <c r="E24" s="48" t="s">
        <v>184</v>
      </c>
      <c r="F24" s="32"/>
      <c r="G24" s="38"/>
      <c r="H24" s="33" t="s">
        <v>242</v>
      </c>
      <c r="I24" s="32"/>
    </row>
    <row r="25" spans="1:9" ht="15" customHeight="1">
      <c r="A25" s="38"/>
      <c r="B25" s="27" t="s">
        <v>230</v>
      </c>
      <c r="C25" s="34"/>
      <c r="D25" s="38"/>
      <c r="E25" s="119" t="s">
        <v>185</v>
      </c>
      <c r="F25" s="32"/>
      <c r="G25" s="38"/>
      <c r="H25" s="27" t="s">
        <v>214</v>
      </c>
      <c r="I25" s="32"/>
    </row>
    <row r="26" spans="1:8" ht="15" customHeight="1">
      <c r="A26" s="39"/>
      <c r="B26" s="40"/>
      <c r="C26" s="24"/>
      <c r="D26" s="24"/>
      <c r="E26" s="30"/>
      <c r="F26" s="24"/>
      <c r="G26" s="24"/>
      <c r="H26" s="31"/>
    </row>
    <row r="27" spans="1:9" ht="15" customHeight="1">
      <c r="A27" s="136" t="s">
        <v>114</v>
      </c>
      <c r="B27" s="137"/>
      <c r="C27" s="32"/>
      <c r="D27" s="136" t="s">
        <v>85</v>
      </c>
      <c r="E27" s="137"/>
      <c r="F27" s="35"/>
      <c r="G27" s="136" t="s">
        <v>35</v>
      </c>
      <c r="H27" s="137"/>
      <c r="I27" s="34"/>
    </row>
    <row r="28" spans="1:9" ht="15" customHeight="1">
      <c r="A28" s="37"/>
      <c r="B28" s="118" t="s">
        <v>222</v>
      </c>
      <c r="C28" s="32"/>
      <c r="D28" s="37"/>
      <c r="E28" t="s">
        <v>187</v>
      </c>
      <c r="F28" s="34"/>
      <c r="G28" s="37"/>
      <c r="H28" s="113" t="s">
        <v>234</v>
      </c>
      <c r="I28" s="34"/>
    </row>
    <row r="29" spans="1:9" ht="15" customHeight="1">
      <c r="A29" s="38"/>
      <c r="B29" s="119" t="s">
        <v>223</v>
      </c>
      <c r="C29" s="32"/>
      <c r="D29" s="38"/>
      <c r="E29" t="s">
        <v>188</v>
      </c>
      <c r="F29" s="34"/>
      <c r="G29" s="38"/>
      <c r="H29" s="48" t="s">
        <v>236</v>
      </c>
      <c r="I29" s="34"/>
    </row>
    <row r="30" spans="1:9" ht="15" customHeight="1">
      <c r="A30" s="38"/>
      <c r="B30" s="106" t="s">
        <v>224</v>
      </c>
      <c r="C30" s="32"/>
      <c r="D30" s="38"/>
      <c r="E30" t="s">
        <v>189</v>
      </c>
      <c r="F30" s="34"/>
      <c r="G30" s="38"/>
      <c r="H30" s="33" t="s">
        <v>237</v>
      </c>
      <c r="I30" s="34"/>
    </row>
    <row r="31" spans="1:9" ht="15" customHeight="1">
      <c r="A31" s="38"/>
      <c r="B31" s="106" t="s">
        <v>231</v>
      </c>
      <c r="C31" s="32"/>
      <c r="D31" s="38"/>
      <c r="E31" t="s">
        <v>190</v>
      </c>
      <c r="F31" s="34"/>
      <c r="G31" s="38"/>
      <c r="H31" s="33" t="s">
        <v>238</v>
      </c>
      <c r="I31" s="34"/>
    </row>
    <row r="32" spans="1:9" ht="15" customHeight="1">
      <c r="A32" s="38"/>
      <c r="B32" s="106" t="s">
        <v>232</v>
      </c>
      <c r="C32" s="32"/>
      <c r="D32" s="38"/>
      <c r="E32" t="s">
        <v>191</v>
      </c>
      <c r="F32" s="34"/>
      <c r="G32" s="38"/>
      <c r="H32" s="112" t="s">
        <v>239</v>
      </c>
      <c r="I32" s="34"/>
    </row>
    <row r="33" spans="1:9" ht="15" customHeight="1">
      <c r="A33" s="38"/>
      <c r="B33" s="121" t="s">
        <v>225</v>
      </c>
      <c r="C33" s="32"/>
      <c r="D33" s="38"/>
      <c r="E33" s="27" t="s">
        <v>192</v>
      </c>
      <c r="F33" s="34"/>
      <c r="G33" s="38"/>
      <c r="H33" s="27" t="s">
        <v>240</v>
      </c>
      <c r="I33" s="34"/>
    </row>
    <row r="34" ht="15" customHeight="1"/>
    <row r="35" spans="1:7" ht="12.75">
      <c r="A35" s="136" t="s">
        <v>112</v>
      </c>
      <c r="B35" s="137"/>
      <c r="C35" s="10"/>
      <c r="F35" s="10"/>
      <c r="G35" s="10"/>
    </row>
    <row r="36" spans="1:7" ht="12.75">
      <c r="A36" s="37"/>
      <c r="B36" s="118" t="s">
        <v>158</v>
      </c>
      <c r="C36" s="10"/>
      <c r="F36" s="10"/>
      <c r="G36" s="10"/>
    </row>
    <row r="37" spans="1:2" ht="12.75">
      <c r="A37" s="38"/>
      <c r="B37" s="119" t="s">
        <v>159</v>
      </c>
    </row>
    <row r="38" spans="1:2" ht="12.75">
      <c r="A38" s="38"/>
      <c r="B38" s="106" t="s">
        <v>160</v>
      </c>
    </row>
    <row r="39" spans="1:2" ht="12.75">
      <c r="A39" s="38"/>
      <c r="B39" s="106" t="s">
        <v>161</v>
      </c>
    </row>
    <row r="40" spans="1:2" ht="12.75">
      <c r="A40" s="38"/>
      <c r="B40" s="120" t="s">
        <v>162</v>
      </c>
    </row>
    <row r="41" spans="1:2" ht="12.75">
      <c r="A41" s="38"/>
      <c r="B41" s="121" t="s">
        <v>163</v>
      </c>
    </row>
  </sheetData>
  <sheetProtection/>
  <mergeCells count="13">
    <mergeCell ref="G3:H3"/>
    <mergeCell ref="D11:E11"/>
    <mergeCell ref="G11:H11"/>
    <mergeCell ref="A35:B35"/>
    <mergeCell ref="D19:E19"/>
    <mergeCell ref="D27:E27"/>
    <mergeCell ref="G19:H19"/>
    <mergeCell ref="G27:H27"/>
    <mergeCell ref="D3:E3"/>
    <mergeCell ref="A11:B11"/>
    <mergeCell ref="A19:B19"/>
    <mergeCell ref="A27:B27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D62"/>
  <sheetViews>
    <sheetView zoomScalePageLayoutView="0" workbookViewId="0" topLeftCell="A11">
      <selection activeCell="H26" sqref="H26"/>
    </sheetView>
  </sheetViews>
  <sheetFormatPr defaultColWidth="9.140625" defaultRowHeight="12.75"/>
  <cols>
    <col min="1" max="1" width="11.421875" style="10" customWidth="1"/>
    <col min="2" max="4" width="9.140625" style="10" customWidth="1"/>
  </cols>
  <sheetData>
    <row r="1" spans="1:4" ht="15">
      <c r="A1" s="44">
        <v>39</v>
      </c>
      <c r="B1" s="44">
        <f>IF(A1="","",VLOOKUP(A1,Entrants!$B$4:$D$105,3))</f>
        <v>0</v>
      </c>
      <c r="C1" s="44">
        <v>1</v>
      </c>
      <c r="D1" s="114" t="str">
        <f>IF(A1="","",VLOOKUP(A1,Entrants!$B$4:$D$105,2))</f>
        <v>Wood, Ella</v>
      </c>
    </row>
    <row r="2" spans="1:4" ht="15">
      <c r="A2" s="44">
        <v>62</v>
      </c>
      <c r="B2" s="44">
        <f>IF(A2="","",VLOOKUP(A2,Entrants!$B$4:$D$105,3))</f>
        <v>0</v>
      </c>
      <c r="C2" s="44">
        <v>9</v>
      </c>
      <c r="D2" s="114" t="str">
        <f>IF(A2="","",VLOOKUP(A2,Entrants!$B$4:$D$105,2))</f>
        <v>McGarry, David</v>
      </c>
    </row>
    <row r="3" spans="1:4" ht="15">
      <c r="A3" s="44">
        <v>37</v>
      </c>
      <c r="B3" s="44">
        <f>IF(A3="","",VLOOKUP(A3,Entrants!$B$4:$D$105,3))</f>
        <v>0</v>
      </c>
      <c r="C3" s="44">
        <v>10</v>
      </c>
      <c r="D3" s="114" t="str">
        <f>IF(A3="","",VLOOKUP(A3,Entrants!$B$4:$D$105,2))</f>
        <v>Grieves, Andrew</v>
      </c>
    </row>
    <row r="4" spans="1:4" ht="15">
      <c r="A4" s="44">
        <v>91</v>
      </c>
      <c r="B4" s="44">
        <f>IF(A4="","",VLOOKUP(A4,Entrants!$B$4:$D$105,3))</f>
        <v>0</v>
      </c>
      <c r="C4" s="44">
        <v>12</v>
      </c>
      <c r="D4" s="114" t="str">
        <f>IF(A4="","",VLOOKUP(A4,Entrants!$B$4:$D$105,2))</f>
        <v>Turnbull, Paul</v>
      </c>
    </row>
    <row r="5" spans="1:4" ht="15">
      <c r="A5" s="44">
        <v>49</v>
      </c>
      <c r="B5" s="44">
        <f>IF(A5="","",VLOOKUP(A5,Entrants!$B$4:$D$105,3))</f>
        <v>0</v>
      </c>
      <c r="C5" s="44">
        <v>23</v>
      </c>
      <c r="D5" s="114" t="str">
        <f>IF(A5="","",VLOOKUP(A5,Entrants!$B$4:$D$105,2))</f>
        <v>Johnson, Ewa</v>
      </c>
    </row>
    <row r="6" spans="1:4" ht="15">
      <c r="A6" s="44">
        <v>30</v>
      </c>
      <c r="B6" s="44">
        <f>IF(A6="","",VLOOKUP(A6,Entrants!$B$4:$D$105,3))</f>
        <v>0</v>
      </c>
      <c r="C6" s="44">
        <v>35</v>
      </c>
      <c r="D6" s="114" t="str">
        <f>IF(A6="","",VLOOKUP(A6,Entrants!$B$4:$D$105,2))</f>
        <v>Frazer, Joe</v>
      </c>
    </row>
    <row r="7" spans="1:4" ht="15">
      <c r="A7" s="44">
        <v>76</v>
      </c>
      <c r="B7" s="44" t="str">
        <f>IF(A7="","",VLOOKUP(A7,Entrants!$B$4:$D$105,3))</f>
        <v>AA</v>
      </c>
      <c r="C7" s="44">
        <v>2</v>
      </c>
      <c r="D7" s="114" t="str">
        <f>IF(A7="","",VLOOKUP(A7,Entrants!$B$4:$D$105,2))</f>
        <v>Rochester, Sue</v>
      </c>
    </row>
    <row r="8" spans="1:4" ht="15">
      <c r="A8" s="44">
        <v>7</v>
      </c>
      <c r="B8" s="44" t="str">
        <f>IF(A8="","",VLOOKUP(A8,Entrants!$B$4:$D$105,3))</f>
        <v>AA</v>
      </c>
      <c r="C8" s="44">
        <v>30</v>
      </c>
      <c r="D8" s="114" t="str">
        <f>IF(A8="","",VLOOKUP(A8,Entrants!$B$4:$D$105,2))</f>
        <v>Browning, Sue</v>
      </c>
    </row>
    <row r="9" spans="1:4" ht="15">
      <c r="A9" s="44">
        <v>27</v>
      </c>
      <c r="B9" s="44" t="str">
        <f>IF(A9="","",VLOOKUP(A9,Entrants!$B$4:$D$105,3))</f>
        <v>AA</v>
      </c>
      <c r="C9" s="44">
        <v>40</v>
      </c>
      <c r="D9" s="114" t="str">
        <f>IF(A9="","",VLOOKUP(A9,Entrants!$B$4:$D$105,2))</f>
        <v>Edwards, Phillipa</v>
      </c>
    </row>
    <row r="10" spans="1:4" ht="15">
      <c r="A10" s="44">
        <v>54</v>
      </c>
      <c r="B10" s="44" t="str">
        <f>IF(A10="","",VLOOKUP(A10,Entrants!$B$4:$D$105,3))</f>
        <v>AA</v>
      </c>
      <c r="C10" s="44">
        <v>45</v>
      </c>
      <c r="D10" s="114" t="str">
        <f>IF(A10="","",VLOOKUP(A10,Entrants!$B$4:$D$105,2))</f>
        <v>Lowes, Alison</v>
      </c>
    </row>
    <row r="11" spans="1:4" ht="15">
      <c r="A11" s="44">
        <v>74</v>
      </c>
      <c r="B11" s="44" t="str">
        <f>IF(A11="","",VLOOKUP(A11,Entrants!$B$4:$D$105,3))</f>
        <v>AD</v>
      </c>
      <c r="C11" s="44">
        <v>7</v>
      </c>
      <c r="D11" s="114" t="str">
        <f>IF(A11="","",VLOOKUP(A11,Entrants!$B$4:$D$105,2))</f>
        <v>Roberts, Dave</v>
      </c>
    </row>
    <row r="12" spans="1:4" ht="15">
      <c r="A12" s="44">
        <v>69</v>
      </c>
      <c r="B12" s="44" t="str">
        <f>IF(A12="","",VLOOKUP(A12,Entrants!$B$4:$D$105,3))</f>
        <v>AD</v>
      </c>
      <c r="C12" s="44">
        <v>8</v>
      </c>
      <c r="D12" s="114" t="str">
        <f>IF(A12="","",VLOOKUP(A12,Entrants!$B$4:$D$105,2))</f>
        <v>Ponton, Mark</v>
      </c>
    </row>
    <row r="13" spans="1:4" ht="15">
      <c r="A13" s="44">
        <v>75</v>
      </c>
      <c r="B13" s="44" t="str">
        <f>IF(A13="","",VLOOKUP(A13,Entrants!$B$4:$D$105,3))</f>
        <v>AD</v>
      </c>
      <c r="C13" s="44">
        <v>13</v>
      </c>
      <c r="D13" s="114" t="str">
        <f>IF(A13="","",VLOOKUP(A13,Entrants!$B$4:$D$105,2))</f>
        <v>Robinson, Adam</v>
      </c>
    </row>
    <row r="14" spans="1:4" ht="15">
      <c r="A14" s="44">
        <v>6</v>
      </c>
      <c r="B14" s="44" t="str">
        <f>IF(A14="","",VLOOKUP(A14,Entrants!$B$4:$D$105,3))</f>
        <v>AD</v>
      </c>
      <c r="C14" s="44">
        <v>26</v>
      </c>
      <c r="D14" s="114" t="str">
        <f>IF(A14="","",VLOOKUP(A14,Entrants!$B$4:$D$105,2))</f>
        <v>Bradley, Dave</v>
      </c>
    </row>
    <row r="15" spans="1:4" ht="15">
      <c r="A15" s="44">
        <v>8</v>
      </c>
      <c r="B15" s="44" t="str">
        <f>IF(A15="","",VLOOKUP(A15,Entrants!$B$4:$D$105,3))</f>
        <v>AD</v>
      </c>
      <c r="C15" s="44">
        <v>29</v>
      </c>
      <c r="D15" s="114" t="str">
        <f>IF(A15="","",VLOOKUP(A15,Entrants!$B$4:$D$105,2))</f>
        <v>Calverley, Claire</v>
      </c>
    </row>
    <row r="16" spans="1:4" ht="15">
      <c r="A16" s="44">
        <v>61</v>
      </c>
      <c r="B16" s="44" t="str">
        <f>IF(A16="","",VLOOKUP(A16,Entrants!$B$4:$D$105,3))</f>
        <v>FS</v>
      </c>
      <c r="C16" s="44">
        <v>15</v>
      </c>
      <c r="D16" s="114" t="str">
        <f>IF(A16="","",VLOOKUP(A16,Entrants!$B$4:$D$105,2))</f>
        <v>McDonald, Rob</v>
      </c>
    </row>
    <row r="17" spans="1:4" ht="15">
      <c r="A17" s="44">
        <v>33</v>
      </c>
      <c r="B17" s="44" t="str">
        <f>IF(A17="","",VLOOKUP(A17,Entrants!$B$4:$D$105,3))</f>
        <v>FS</v>
      </c>
      <c r="C17" s="44">
        <v>25</v>
      </c>
      <c r="D17" s="114" t="str">
        <f>IF(A17="","",VLOOKUP(A17,Entrants!$B$4:$D$105,2))</f>
        <v>French, Steven</v>
      </c>
    </row>
    <row r="18" spans="1:4" ht="15">
      <c r="A18" s="44">
        <v>79</v>
      </c>
      <c r="B18" s="44" t="str">
        <f>IF(A18="","",VLOOKUP(A18,Entrants!$B$4:$D$105,3))</f>
        <v>FS</v>
      </c>
      <c r="C18" s="44">
        <v>28</v>
      </c>
      <c r="D18" s="114" t="str">
        <f>IF(A18="","",VLOOKUP(A18,Entrants!$B$4:$D$105,2))</f>
        <v>Scott, Martin</v>
      </c>
    </row>
    <row r="19" spans="1:4" ht="15">
      <c r="A19" s="44">
        <v>72</v>
      </c>
      <c r="B19" s="44" t="str">
        <f>IF(A19="","",VLOOKUP(A19,Entrants!$B$4:$D$105,3))</f>
        <v>GAL</v>
      </c>
      <c r="C19" s="44">
        <v>5</v>
      </c>
      <c r="D19" s="114" t="str">
        <f>IF(A19="","",VLOOKUP(A19,Entrants!$B$4:$D$105,2))</f>
        <v>Raithby, Hayley</v>
      </c>
    </row>
    <row r="20" spans="1:4" ht="15">
      <c r="A20" s="44">
        <v>57</v>
      </c>
      <c r="B20" s="44" t="str">
        <f>IF(A20="","",VLOOKUP(A20,Entrants!$B$4:$D$105,3))</f>
        <v>GAL</v>
      </c>
      <c r="C20" s="44">
        <v>18</v>
      </c>
      <c r="D20" s="114" t="str">
        <f>IF(A20="","",VLOOKUP(A20,Entrants!$B$4:$D$105,2))</f>
        <v>Mason, Claire</v>
      </c>
    </row>
    <row r="21" spans="1:4" ht="15">
      <c r="A21" s="44">
        <v>68</v>
      </c>
      <c r="B21" s="44" t="str">
        <f>IF(A21="","",VLOOKUP(A21,Entrants!$B$4:$D$105,3))</f>
        <v>GAL</v>
      </c>
      <c r="C21" s="44">
        <v>22</v>
      </c>
      <c r="D21" s="114" t="str">
        <f>IF(A21="","",VLOOKUP(A21,Entrants!$B$4:$D$105,2))</f>
        <v>Nutt, Jude</v>
      </c>
    </row>
    <row r="22" spans="1:4" ht="15">
      <c r="A22" s="44">
        <v>34</v>
      </c>
      <c r="B22" s="44" t="str">
        <f>IF(A22="","",VLOOKUP(A22,Entrants!$B$4:$D$105,3))</f>
        <v>GG</v>
      </c>
      <c r="C22" s="44">
        <v>32</v>
      </c>
      <c r="D22" s="114" t="str">
        <f>IF(A22="","",VLOOKUP(A22,Entrants!$B$4:$D$105,2))</f>
        <v>Gaughan, Martin</v>
      </c>
    </row>
    <row r="23" spans="1:4" ht="15">
      <c r="A23" s="44">
        <v>48</v>
      </c>
      <c r="B23" s="44" t="str">
        <f>IF(A23="","",VLOOKUP(A23,Entrants!$B$4:$D$105,3))</f>
        <v>GT</v>
      </c>
      <c r="C23" s="44">
        <v>31</v>
      </c>
      <c r="D23" s="114" t="str">
        <f>IF(A23="","",VLOOKUP(A23,Entrants!$B$4:$D$105,2))</f>
        <v>Jansen, Jake</v>
      </c>
    </row>
    <row r="24" spans="1:4" ht="15">
      <c r="A24" s="44">
        <v>89</v>
      </c>
      <c r="B24" s="44" t="str">
        <f>IF(A24="","",VLOOKUP(A24,Entrants!$B$4:$D$105,3))</f>
        <v>GT</v>
      </c>
      <c r="C24" s="44">
        <v>39</v>
      </c>
      <c r="D24" s="114" t="str">
        <f>IF(A24="","",VLOOKUP(A24,Entrants!$B$4:$D$105,2))</f>
        <v>Storey, Calum</v>
      </c>
    </row>
    <row r="25" spans="1:4" ht="15">
      <c r="A25" s="44">
        <v>93</v>
      </c>
      <c r="B25" s="44" t="str">
        <f>IF(A25="","",VLOOKUP(A25,Entrants!$B$4:$D$105,3))</f>
        <v>GT</v>
      </c>
      <c r="C25" s="44">
        <v>43</v>
      </c>
      <c r="D25" s="114" t="str">
        <f>IF(A25="","",VLOOKUP(A25,Entrants!$B$4:$D$105,2))</f>
        <v>Wardle, Debbie</v>
      </c>
    </row>
    <row r="26" spans="1:4" ht="15">
      <c r="A26" s="44">
        <v>98</v>
      </c>
      <c r="B26" s="44" t="str">
        <f>IF(A26="","",VLOOKUP(A26,Entrants!$B$4:$D$105,3))</f>
        <v>HT</v>
      </c>
      <c r="C26" s="44">
        <v>36</v>
      </c>
      <c r="D26" s="114" t="str">
        <f>IF(A26="","",VLOOKUP(A26,Entrants!$B$4:$D$105,2))</f>
        <v>Young, Cath</v>
      </c>
    </row>
    <row r="27" spans="1:4" ht="15">
      <c r="A27" s="44">
        <v>21</v>
      </c>
      <c r="B27" s="44" t="str">
        <f>IF(A27="","",VLOOKUP(A27,Entrants!$B$4:$D$105,3))</f>
        <v>HT</v>
      </c>
      <c r="C27" s="44">
        <v>37</v>
      </c>
      <c r="D27" s="114" t="str">
        <f>IF(A27="","",VLOOKUP(A27,Entrants!$B$4:$D$105,2))</f>
        <v>Dickinson, Ralph</v>
      </c>
    </row>
    <row r="28" spans="1:4" ht="15">
      <c r="A28" s="44">
        <v>60</v>
      </c>
      <c r="B28" s="44" t="str">
        <f>IF(A28="","",VLOOKUP(A28,Entrants!$B$4:$D$105,3))</f>
        <v>MM</v>
      </c>
      <c r="C28" s="44">
        <v>24</v>
      </c>
      <c r="D28" s="114" t="str">
        <f>IF(A28="","",VLOOKUP(A28,Entrants!$B$4:$D$105,2))</f>
        <v>McCabe, Terry</v>
      </c>
    </row>
    <row r="29" spans="1:4" ht="15">
      <c r="A29" s="44">
        <v>50</v>
      </c>
      <c r="B29" s="44" t="str">
        <f>IF(A29="","",VLOOKUP(A29,Entrants!$B$4:$D$105,3))</f>
        <v>MM</v>
      </c>
      <c r="C29" s="44">
        <v>38</v>
      </c>
      <c r="D29" s="114" t="str">
        <f>IF(A29="","",VLOOKUP(A29,Entrants!$B$4:$D$105,2))</f>
        <v>Knight, Paul</v>
      </c>
    </row>
    <row r="30" spans="1:4" ht="15">
      <c r="A30" s="44">
        <v>1</v>
      </c>
      <c r="B30" s="44" t="str">
        <f>IF(A30="","",VLOOKUP(A30,Entrants!$B$4:$D$105,3))</f>
        <v>MP</v>
      </c>
      <c r="C30" s="44">
        <v>3</v>
      </c>
      <c r="D30" s="114" t="str">
        <f>IF(A30="","",VLOOKUP(A30,Entrants!$B$4:$D$105,2))</f>
        <v>Barkley, Robby</v>
      </c>
    </row>
    <row r="31" spans="1:4" ht="15">
      <c r="A31" s="44">
        <v>88</v>
      </c>
      <c r="B31" s="44" t="str">
        <f>IF(A31="","",VLOOKUP(A31,Entrants!$B$4:$D$105,3))</f>
        <v>MP</v>
      </c>
      <c r="C31" s="44">
        <v>33</v>
      </c>
      <c r="D31" s="114" t="str">
        <f>IF(A31="","",VLOOKUP(A31,Entrants!$B$4:$D$105,2))</f>
        <v>Stewart, Graeme</v>
      </c>
    </row>
    <row r="32" spans="1:4" ht="15">
      <c r="A32" s="44">
        <v>31</v>
      </c>
      <c r="B32" s="44" t="str">
        <f>IF(A32="","",VLOOKUP(A32,Entrants!$B$4:$D$105,3))</f>
        <v>MP</v>
      </c>
      <c r="C32" s="44">
        <v>42</v>
      </c>
      <c r="D32" s="114" t="str">
        <f>IF(A32="","",VLOOKUP(A32,Entrants!$B$4:$D$105,2))</f>
        <v>Freeman, Kevin</v>
      </c>
    </row>
    <row r="33" spans="1:4" ht="15">
      <c r="A33" s="44">
        <v>73</v>
      </c>
      <c r="B33" s="44" t="str">
        <f>IF(A33="","",VLOOKUP(A33,Entrants!$B$4:$D$105,3))</f>
        <v>MP</v>
      </c>
      <c r="C33" s="44">
        <v>47</v>
      </c>
      <c r="D33" s="114" t="str">
        <f>IF(A33="","",VLOOKUP(A33,Entrants!$B$4:$D$105,2))</f>
        <v>Rawlinson, Louise</v>
      </c>
    </row>
    <row r="34" spans="1:4" ht="15">
      <c r="A34" s="44">
        <v>36</v>
      </c>
      <c r="B34" s="44" t="str">
        <f>IF(A34="","",VLOOKUP(A34,Entrants!$B$4:$D$105,3))</f>
        <v>NK</v>
      </c>
      <c r="C34" s="44">
        <v>19</v>
      </c>
      <c r="D34" s="114" t="str">
        <f>IF(A34="","",VLOOKUP(A34,Entrants!$B$4:$D$105,2))</f>
        <v>Glover, Taylor</v>
      </c>
    </row>
    <row r="35" spans="1:4" ht="15">
      <c r="A35" s="44">
        <v>83</v>
      </c>
      <c r="B35" s="44" t="str">
        <f>IF(A35="","",VLOOKUP(A35,Entrants!$B$4:$D$105,3))</f>
        <v>NK</v>
      </c>
      <c r="C35" s="44">
        <v>21</v>
      </c>
      <c r="D35" s="114" t="str">
        <f>IF(A35="","",VLOOKUP(A35,Entrants!$B$4:$D$105,2))</f>
        <v>Shiel, Ryan</v>
      </c>
    </row>
    <row r="36" spans="1:4" ht="15">
      <c r="A36" s="44">
        <v>23</v>
      </c>
      <c r="B36" s="44" t="str">
        <f>IF(A36="","",VLOOKUP(A36,Entrants!$B$4:$D$105,3))</f>
        <v>RD</v>
      </c>
      <c r="C36" s="44">
        <v>16</v>
      </c>
      <c r="D36" s="114" t="str">
        <f>IF(A36="","",VLOOKUP(A36,Entrants!$B$4:$D$105,2))</f>
        <v>Dodd, Sam</v>
      </c>
    </row>
    <row r="37" spans="1:4" ht="15">
      <c r="A37" s="44">
        <v>16</v>
      </c>
      <c r="B37" s="44" t="str">
        <f>IF(A37="","",VLOOKUP(A37,Entrants!$B$4:$D$105,3))</f>
        <v>RD</v>
      </c>
      <c r="C37" s="44">
        <v>27</v>
      </c>
      <c r="D37" s="114" t="str">
        <f>IF(A37="","",VLOOKUP(A37,Entrants!$B$4:$D$105,2))</f>
        <v>Craddock, Anne</v>
      </c>
    </row>
    <row r="38" spans="1:4" ht="15">
      <c r="A38" s="44">
        <v>47</v>
      </c>
      <c r="B38" s="44" t="str">
        <f>IF(A38="","",VLOOKUP(A38,Entrants!$B$4:$D$105,3))</f>
        <v>RR</v>
      </c>
      <c r="C38" s="44">
        <v>6</v>
      </c>
      <c r="D38" s="114" t="str">
        <f>IF(A38="","",VLOOKUP(A38,Entrants!$B$4:$D$105,2))</f>
        <v>Ingram, Ron</v>
      </c>
    </row>
    <row r="39" spans="1:4" ht="15">
      <c r="A39" s="44">
        <v>53</v>
      </c>
      <c r="B39" s="44" t="str">
        <f>IF(A39="","",VLOOKUP(A39,Entrants!$B$4:$D$105,3))</f>
        <v>RR</v>
      </c>
      <c r="C39" s="44">
        <v>14</v>
      </c>
      <c r="D39" s="114" t="str">
        <f>IF(A39="","",VLOOKUP(A39,Entrants!$B$4:$D$105,2))</f>
        <v>Lonsdale, Davina</v>
      </c>
    </row>
    <row r="40" spans="1:4" ht="15">
      <c r="A40" s="44">
        <v>84</v>
      </c>
      <c r="B40" s="44" t="str">
        <f>IF(A40="","",VLOOKUP(A40,Entrants!$B$4:$D$105,3))</f>
        <v>RR</v>
      </c>
      <c r="C40" s="44">
        <v>17</v>
      </c>
      <c r="D40" s="114" t="str">
        <f>IF(A40="","",VLOOKUP(A40,Entrants!$B$4:$D$105,2))</f>
        <v>Shillinglaw, Richard</v>
      </c>
    </row>
    <row r="41" spans="1:4" ht="15">
      <c r="A41" s="44">
        <v>10</v>
      </c>
      <c r="B41" s="44" t="str">
        <f>IF(A41="","",VLOOKUP(A41,Entrants!$B$4:$D$105,3))</f>
        <v>RR</v>
      </c>
      <c r="C41" s="44">
        <v>20</v>
      </c>
      <c r="D41" s="114" t="str">
        <f>IF(A41="","",VLOOKUP(A41,Entrants!$B$4:$D$105,2))</f>
        <v>Christopher, Heather</v>
      </c>
    </row>
    <row r="42" spans="1:4" ht="15">
      <c r="A42" s="44">
        <v>4</v>
      </c>
      <c r="B42" s="44" t="str">
        <f>IF(A42="","",VLOOKUP(A42,Entrants!$B$4:$D$105,3))</f>
        <v>RR</v>
      </c>
      <c r="C42" s="44">
        <v>41</v>
      </c>
      <c r="D42" s="114" t="str">
        <f>IF(A42="","",VLOOKUP(A42,Entrants!$B$4:$D$105,2))</f>
        <v>Baxter, Ian</v>
      </c>
    </row>
    <row r="43" spans="1:4" ht="15">
      <c r="A43" s="44">
        <v>58</v>
      </c>
      <c r="B43" s="44" t="str">
        <f>IF(A43="","",VLOOKUP(A43,Entrants!$B$4:$D$105,3))</f>
        <v>WG</v>
      </c>
      <c r="C43" s="44">
        <v>4</v>
      </c>
      <c r="D43" s="114" t="str">
        <f>IF(A43="","",VLOOKUP(A43,Entrants!$B$4:$D$105,2))</f>
        <v>Masterman, Jake</v>
      </c>
    </row>
    <row r="44" spans="1:4" ht="15">
      <c r="A44" s="44">
        <v>78</v>
      </c>
      <c r="B44" s="44" t="str">
        <f>IF(A44="","",VLOOKUP(A44,Entrants!$B$4:$D$105,3))</f>
        <v>WG</v>
      </c>
      <c r="C44" s="44">
        <v>11</v>
      </c>
      <c r="D44" s="114" t="str">
        <f>IF(A44="","",VLOOKUP(A44,Entrants!$B$4:$D$105,2))</f>
        <v>Scott, Erin</v>
      </c>
    </row>
    <row r="45" spans="1:4" ht="15">
      <c r="A45" s="44">
        <v>96</v>
      </c>
      <c r="B45" s="44" t="str">
        <f>IF(A45="","",VLOOKUP(A45,Entrants!$B$4:$D$105,3))</f>
        <v>WG</v>
      </c>
      <c r="C45" s="44">
        <v>34</v>
      </c>
      <c r="D45" s="114" t="str">
        <f>IF(A45="","",VLOOKUP(A45,Entrants!$B$4:$D$105,2))</f>
        <v>Woods, Joseph</v>
      </c>
    </row>
    <row r="46" spans="1:4" ht="15">
      <c r="A46" s="44">
        <v>26</v>
      </c>
      <c r="B46" s="44" t="str">
        <f>IF(A46="","",VLOOKUP(A46,Entrants!$B$4:$D$105,3))</f>
        <v>WG</v>
      </c>
      <c r="C46" s="44">
        <v>44</v>
      </c>
      <c r="D46" s="114" t="str">
        <f>IF(A46="","",VLOOKUP(A46,Entrants!$B$4:$D$105,2))</f>
        <v>Dungworth, Joseph</v>
      </c>
    </row>
    <row r="47" spans="1:4" ht="15">
      <c r="A47" s="44">
        <v>66</v>
      </c>
      <c r="B47" s="44" t="str">
        <f>IF(A47="","",VLOOKUP(A47,Entrants!$B$4:$D$105,3))</f>
        <v>WG</v>
      </c>
      <c r="C47" s="44">
        <v>46</v>
      </c>
      <c r="D47" s="114" t="str">
        <f>IF(A47="","",VLOOKUP(A47,Entrants!$B$4:$D$105,2))</f>
        <v>Nicholson, Mark</v>
      </c>
    </row>
    <row r="48" spans="1:3" ht="12.75">
      <c r="A48" s="53"/>
      <c r="B48" s="53"/>
      <c r="C48" s="130"/>
    </row>
    <row r="49" spans="1:3" ht="12.75">
      <c r="A49" s="53"/>
      <c r="B49" s="53"/>
      <c r="C49" s="130"/>
    </row>
    <row r="50" spans="1:3" ht="12.75">
      <c r="A50" s="53"/>
      <c r="B50" s="53"/>
      <c r="C50" s="130"/>
    </row>
    <row r="51" spans="1:3" ht="12.75">
      <c r="A51" s="53"/>
      <c r="B51" s="53"/>
      <c r="C51" s="130"/>
    </row>
    <row r="52" spans="1:3" ht="12.75">
      <c r="A52" s="53"/>
      <c r="B52" s="53"/>
      <c r="C52" s="130"/>
    </row>
    <row r="53" spans="1:3" ht="12.75">
      <c r="A53" s="53"/>
      <c r="B53" s="53"/>
      <c r="C53" s="130"/>
    </row>
    <row r="54" spans="1:3" ht="12.75">
      <c r="A54" s="53"/>
      <c r="B54" s="53"/>
      <c r="C54" s="130"/>
    </row>
    <row r="55" spans="1:3" ht="12.75">
      <c r="A55" s="53"/>
      <c r="B55" s="53"/>
      <c r="C55" s="130"/>
    </row>
    <row r="56" spans="1:3" ht="12.75">
      <c r="A56" s="53"/>
      <c r="B56" s="53"/>
      <c r="C56" s="130"/>
    </row>
    <row r="57" spans="1:3" ht="12.75">
      <c r="A57" s="53"/>
      <c r="B57" s="53"/>
      <c r="C57" s="130"/>
    </row>
    <row r="58" spans="1:3" ht="12.75">
      <c r="A58" s="53"/>
      <c r="B58" s="53"/>
      <c r="C58" s="130"/>
    </row>
    <row r="59" spans="1:3" ht="12.75">
      <c r="A59" s="53"/>
      <c r="B59" s="53"/>
      <c r="C59" s="130"/>
    </row>
    <row r="60" spans="1:3" ht="12.75">
      <c r="A60" s="53"/>
      <c r="B60" s="53"/>
      <c r="C60" s="130"/>
    </row>
    <row r="61" spans="1:3" ht="12.75">
      <c r="A61" s="53"/>
      <c r="B61" s="53"/>
      <c r="C61" s="130"/>
    </row>
    <row r="62" spans="1:3" ht="12.75">
      <c r="A62" s="53"/>
      <c r="B62" s="53"/>
      <c r="C62" s="130"/>
    </row>
  </sheetData>
  <sheetProtection/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64"/>
  <sheetViews>
    <sheetView zoomScale="75" zoomScaleNormal="75" zoomScalePageLayoutView="0" workbookViewId="0" topLeftCell="A1">
      <selection activeCell="L7" sqref="L7"/>
    </sheetView>
  </sheetViews>
  <sheetFormatPr defaultColWidth="9.140625" defaultRowHeight="12.75"/>
  <cols>
    <col min="1" max="1" width="3.140625" style="0" customWidth="1"/>
    <col min="2" max="2" width="42.421875" style="0" customWidth="1"/>
    <col min="3" max="3" width="11.7109375" style="0" customWidth="1"/>
    <col min="4" max="4" width="12.140625" style="0" customWidth="1"/>
    <col min="5" max="5" width="12.57421875" style="0" customWidth="1"/>
    <col min="6" max="6" width="11.8515625" style="0" customWidth="1"/>
    <col min="7" max="7" width="12.28125" style="0" customWidth="1"/>
    <col min="8" max="8" width="11.57421875" style="0" customWidth="1"/>
    <col min="9" max="9" width="14.28125" style="0" customWidth="1"/>
    <col min="10" max="10" width="11.28125" style="0" customWidth="1"/>
    <col min="11" max="11" width="14.00390625" style="0" customWidth="1"/>
    <col min="12" max="12" width="43.140625" style="0" customWidth="1"/>
    <col min="13" max="16" width="10.140625" style="0" customWidth="1"/>
    <col min="17" max="17" width="11.8515625" style="0" customWidth="1"/>
    <col min="18" max="18" width="10.8515625" style="0" customWidth="1"/>
  </cols>
  <sheetData>
    <row r="1" spans="1:10" ht="23.25">
      <c r="A1" s="89" t="s">
        <v>259</v>
      </c>
      <c r="J1" s="57"/>
    </row>
    <row r="2" ht="18.75" thickBot="1">
      <c r="J2" s="59"/>
    </row>
    <row r="3" spans="2:11" ht="18.75" thickBot="1">
      <c r="B3" s="93" t="s">
        <v>0</v>
      </c>
      <c r="C3" s="100" t="s">
        <v>1</v>
      </c>
      <c r="D3" s="56" t="s">
        <v>2</v>
      </c>
      <c r="E3" s="56" t="s">
        <v>3</v>
      </c>
      <c r="F3" s="56" t="s">
        <v>4</v>
      </c>
      <c r="G3" s="56" t="s">
        <v>5</v>
      </c>
      <c r="H3" s="94" t="s">
        <v>6</v>
      </c>
      <c r="I3" s="94" t="s">
        <v>25</v>
      </c>
      <c r="J3" s="59"/>
      <c r="K3" s="57"/>
    </row>
    <row r="4" spans="2:12" ht="18.75" thickBot="1">
      <c r="B4" s="108" t="s">
        <v>244</v>
      </c>
      <c r="C4" s="58">
        <v>25</v>
      </c>
      <c r="D4" s="58">
        <v>20</v>
      </c>
      <c r="E4" s="58">
        <v>25</v>
      </c>
      <c r="F4" s="58">
        <v>25</v>
      </c>
      <c r="G4" s="58">
        <v>20</v>
      </c>
      <c r="H4" s="91">
        <f>SUM(A4:G4)</f>
        <v>115</v>
      </c>
      <c r="I4" s="59">
        <v>1</v>
      </c>
      <c r="J4" s="59"/>
      <c r="K4" s="59"/>
      <c r="L4" s="55"/>
    </row>
    <row r="5" spans="2:12" ht="18.75" thickBot="1">
      <c r="B5" s="62" t="s">
        <v>243</v>
      </c>
      <c r="C5" s="61">
        <v>10</v>
      </c>
      <c r="D5" s="61">
        <v>9</v>
      </c>
      <c r="E5" s="61">
        <v>20</v>
      </c>
      <c r="F5" s="61">
        <v>10</v>
      </c>
      <c r="G5" s="61">
        <v>25</v>
      </c>
      <c r="H5" s="91">
        <f>SUM(A5:G5)</f>
        <v>74</v>
      </c>
      <c r="I5" s="59">
        <v>2</v>
      </c>
      <c r="J5" s="64"/>
      <c r="K5" s="59"/>
      <c r="L5" s="55"/>
    </row>
    <row r="6" spans="2:12" ht="18.75" thickBot="1">
      <c r="B6" s="60" t="s">
        <v>250</v>
      </c>
      <c r="C6" s="61">
        <v>8</v>
      </c>
      <c r="D6" s="61">
        <v>8</v>
      </c>
      <c r="E6" s="61">
        <v>10</v>
      </c>
      <c r="F6" s="61">
        <v>20</v>
      </c>
      <c r="G6" s="61">
        <v>15</v>
      </c>
      <c r="H6" s="91">
        <f>SUM(A6:G6)</f>
        <v>61</v>
      </c>
      <c r="I6" s="59">
        <v>3</v>
      </c>
      <c r="J6" s="64"/>
      <c r="K6" s="59"/>
      <c r="L6" s="55"/>
    </row>
    <row r="7" spans="2:15" ht="18.75" thickBot="1">
      <c r="B7" s="62" t="s">
        <v>253</v>
      </c>
      <c r="C7" s="61">
        <v>9</v>
      </c>
      <c r="D7" s="63">
        <v>25</v>
      </c>
      <c r="E7" s="63">
        <v>8</v>
      </c>
      <c r="F7" s="63">
        <v>8</v>
      </c>
      <c r="G7" s="63">
        <v>7</v>
      </c>
      <c r="H7" s="91">
        <f>SUM(A7:G7)</f>
        <v>57</v>
      </c>
      <c r="I7" s="64">
        <v>4</v>
      </c>
      <c r="J7" s="64"/>
      <c r="K7" s="64"/>
      <c r="L7" s="55"/>
      <c r="O7" s="17"/>
    </row>
    <row r="8" spans="2:12" ht="18.75" thickBot="1">
      <c r="B8" s="62" t="s">
        <v>249</v>
      </c>
      <c r="C8" s="61">
        <v>6</v>
      </c>
      <c r="D8" s="63">
        <v>7</v>
      </c>
      <c r="E8" s="63">
        <v>15</v>
      </c>
      <c r="F8" s="63">
        <v>9</v>
      </c>
      <c r="G8" s="63">
        <v>10</v>
      </c>
      <c r="H8" s="91">
        <f>SUM(A8:G8)</f>
        <v>47</v>
      </c>
      <c r="I8" s="64">
        <v>5</v>
      </c>
      <c r="J8" s="64"/>
      <c r="K8" s="64"/>
      <c r="L8" s="55"/>
    </row>
    <row r="9" spans="2:12" ht="18.75" thickBot="1">
      <c r="B9" s="60" t="s">
        <v>246</v>
      </c>
      <c r="C9" s="61">
        <v>20</v>
      </c>
      <c r="D9" s="61">
        <v>15</v>
      </c>
      <c r="E9" s="61">
        <v>4</v>
      </c>
      <c r="F9" s="61">
        <v>4</v>
      </c>
      <c r="G9" s="61">
        <v>3</v>
      </c>
      <c r="H9" s="91">
        <f>SUM(A9:G9)</f>
        <v>46</v>
      </c>
      <c r="I9" s="64">
        <v>6</v>
      </c>
      <c r="J9" s="64"/>
      <c r="K9" s="64"/>
      <c r="L9" s="55"/>
    </row>
    <row r="10" spans="2:12" ht="18.75" thickBot="1">
      <c r="B10" s="60" t="s">
        <v>251</v>
      </c>
      <c r="C10" s="61">
        <v>15</v>
      </c>
      <c r="D10" s="61">
        <v>5</v>
      </c>
      <c r="E10" s="61">
        <v>9</v>
      </c>
      <c r="F10" s="61">
        <v>6</v>
      </c>
      <c r="G10" s="61">
        <v>9</v>
      </c>
      <c r="H10" s="91">
        <f>SUM(A10:G10)</f>
        <v>44</v>
      </c>
      <c r="I10" s="64">
        <v>7</v>
      </c>
      <c r="J10" s="64"/>
      <c r="K10" s="64"/>
      <c r="L10" s="55"/>
    </row>
    <row r="11" spans="2:12" ht="18.75" thickBot="1">
      <c r="B11" s="60" t="s">
        <v>255</v>
      </c>
      <c r="C11" s="61">
        <v>7</v>
      </c>
      <c r="D11" s="61">
        <v>2</v>
      </c>
      <c r="E11" s="61">
        <v>7</v>
      </c>
      <c r="F11" s="61">
        <v>15</v>
      </c>
      <c r="G11" s="61">
        <v>2</v>
      </c>
      <c r="H11" s="91">
        <f>SUM(A11:G11)</f>
        <v>33</v>
      </c>
      <c r="I11" s="64">
        <v>8</v>
      </c>
      <c r="J11" s="64"/>
      <c r="K11" s="64"/>
      <c r="L11" s="55"/>
    </row>
    <row r="12" spans="2:12" ht="18.75" thickBot="1">
      <c r="B12" s="60" t="s">
        <v>248</v>
      </c>
      <c r="C12" s="61">
        <v>3</v>
      </c>
      <c r="D12" s="61">
        <v>10</v>
      </c>
      <c r="E12" s="61">
        <v>6</v>
      </c>
      <c r="F12" s="61">
        <v>5</v>
      </c>
      <c r="G12" s="61">
        <v>4</v>
      </c>
      <c r="H12" s="91">
        <f>SUM(A12:G12)</f>
        <v>28</v>
      </c>
      <c r="I12" s="64">
        <v>9</v>
      </c>
      <c r="J12" s="64"/>
      <c r="K12" s="64"/>
      <c r="L12" s="55"/>
    </row>
    <row r="13" spans="2:12" ht="18.75" thickBot="1">
      <c r="B13" s="62" t="s">
        <v>247</v>
      </c>
      <c r="C13" s="61">
        <v>5</v>
      </c>
      <c r="D13" s="63">
        <v>6</v>
      </c>
      <c r="E13" s="63">
        <v>1</v>
      </c>
      <c r="F13" s="63">
        <v>7</v>
      </c>
      <c r="G13" s="63">
        <v>8</v>
      </c>
      <c r="H13" s="91">
        <f>SUM(A13:G13)</f>
        <v>27</v>
      </c>
      <c r="I13" s="64">
        <v>10</v>
      </c>
      <c r="J13" s="64"/>
      <c r="K13" s="64"/>
      <c r="L13" s="55"/>
    </row>
    <row r="14" spans="2:12" ht="18.75" thickBot="1">
      <c r="B14" s="60" t="s">
        <v>245</v>
      </c>
      <c r="C14" s="61">
        <v>4</v>
      </c>
      <c r="D14" s="61">
        <v>4</v>
      </c>
      <c r="E14" s="61">
        <v>2</v>
      </c>
      <c r="F14" s="61">
        <v>2</v>
      </c>
      <c r="G14" s="61">
        <v>5</v>
      </c>
      <c r="H14" s="91">
        <f>SUM(A14:G14)</f>
        <v>17</v>
      </c>
      <c r="I14" s="64">
        <v>11</v>
      </c>
      <c r="J14" s="64"/>
      <c r="K14" s="64"/>
      <c r="L14" s="55"/>
    </row>
    <row r="15" spans="2:12" ht="18.75" thickBot="1">
      <c r="B15" s="60" t="s">
        <v>254</v>
      </c>
      <c r="C15" s="61">
        <v>1</v>
      </c>
      <c r="D15" s="61">
        <v>1</v>
      </c>
      <c r="E15" s="61">
        <v>5</v>
      </c>
      <c r="F15" s="61">
        <v>3</v>
      </c>
      <c r="G15" s="61">
        <v>6</v>
      </c>
      <c r="H15" s="91">
        <f>SUM(A15:G15)</f>
        <v>16</v>
      </c>
      <c r="I15" s="64">
        <v>12</v>
      </c>
      <c r="J15" s="57"/>
      <c r="K15" s="64"/>
      <c r="L15" s="55"/>
    </row>
    <row r="16" spans="2:12" ht="18.75" thickBot="1">
      <c r="B16" s="134" t="s">
        <v>252</v>
      </c>
      <c r="C16" s="65">
        <v>2</v>
      </c>
      <c r="D16" s="65">
        <v>3</v>
      </c>
      <c r="E16" s="65">
        <v>3</v>
      </c>
      <c r="F16" s="65">
        <v>1</v>
      </c>
      <c r="G16" s="65">
        <v>1</v>
      </c>
      <c r="H16" s="90">
        <f>SUM(A16:G16)</f>
        <v>10</v>
      </c>
      <c r="I16" s="64">
        <v>13</v>
      </c>
      <c r="J16" s="59"/>
      <c r="K16" s="64"/>
      <c r="L16" s="55"/>
    </row>
    <row r="17" spans="2:11" ht="18">
      <c r="B17" s="66"/>
      <c r="C17" s="67"/>
      <c r="D17" s="67"/>
      <c r="E17" s="67"/>
      <c r="F17" s="67"/>
      <c r="G17" s="67"/>
      <c r="H17" s="67"/>
      <c r="I17" s="67"/>
      <c r="J17" s="59"/>
      <c r="K17" s="64"/>
    </row>
    <row r="18" spans="2:11" ht="18">
      <c r="B18" s="66"/>
      <c r="C18" s="67"/>
      <c r="D18" s="67"/>
      <c r="E18" s="67"/>
      <c r="F18" s="67"/>
      <c r="G18" s="67"/>
      <c r="H18" s="67"/>
      <c r="I18" s="67"/>
      <c r="J18" s="59"/>
      <c r="K18" s="64"/>
    </row>
    <row r="19" spans="2:10" ht="18.75" thickBot="1">
      <c r="B19" s="67"/>
      <c r="C19" s="67"/>
      <c r="D19" s="67"/>
      <c r="E19" s="67"/>
      <c r="F19" s="67"/>
      <c r="G19" s="67"/>
      <c r="H19" s="67"/>
      <c r="I19" s="67"/>
      <c r="J19" s="68"/>
    </row>
    <row r="20" spans="2:18" ht="18.75" thickBot="1">
      <c r="B20" s="123" t="s">
        <v>1</v>
      </c>
      <c r="C20" s="69"/>
      <c r="D20" s="69"/>
      <c r="E20" s="69"/>
      <c r="F20" s="69"/>
      <c r="G20" s="97" t="s">
        <v>6</v>
      </c>
      <c r="H20" s="96" t="s">
        <v>36</v>
      </c>
      <c r="I20" s="116"/>
      <c r="J20" s="68"/>
      <c r="L20" s="92" t="s">
        <v>2</v>
      </c>
      <c r="M20" s="69"/>
      <c r="N20" s="69"/>
      <c r="O20" s="69"/>
      <c r="P20" s="69"/>
      <c r="Q20" s="97" t="s">
        <v>6</v>
      </c>
      <c r="R20" s="96" t="s">
        <v>36</v>
      </c>
    </row>
    <row r="21" spans="2:18" ht="18.75" thickBot="1">
      <c r="B21" s="108" t="s">
        <v>244</v>
      </c>
      <c r="C21" s="71">
        <v>1</v>
      </c>
      <c r="D21" s="72">
        <v>10</v>
      </c>
      <c r="E21" s="72">
        <v>18</v>
      </c>
      <c r="F21" s="73">
        <v>22</v>
      </c>
      <c r="G21" s="74">
        <f aca="true" t="shared" si="0" ref="G21:G33">SUM(C21:F21)</f>
        <v>51</v>
      </c>
      <c r="H21" s="75">
        <v>25</v>
      </c>
      <c r="I21" s="117"/>
      <c r="J21" s="76"/>
      <c r="L21" s="108" t="s">
        <v>253</v>
      </c>
      <c r="M21" s="71">
        <v>4</v>
      </c>
      <c r="N21" s="72">
        <v>10</v>
      </c>
      <c r="O21" s="72">
        <v>18</v>
      </c>
      <c r="P21" s="73">
        <v>32</v>
      </c>
      <c r="Q21" s="74">
        <f aca="true" t="shared" si="1" ref="Q21:Q33">SUM(M21:P21)</f>
        <v>64</v>
      </c>
      <c r="R21" s="75">
        <v>25</v>
      </c>
    </row>
    <row r="22" spans="2:18" ht="18.75" thickBot="1">
      <c r="B22" s="60" t="s">
        <v>246</v>
      </c>
      <c r="C22" s="77">
        <v>7</v>
      </c>
      <c r="D22" s="78">
        <v>21</v>
      </c>
      <c r="E22" s="78">
        <v>24</v>
      </c>
      <c r="F22" s="79">
        <v>30</v>
      </c>
      <c r="G22" s="74">
        <f t="shared" si="0"/>
        <v>82</v>
      </c>
      <c r="H22" s="80">
        <v>20</v>
      </c>
      <c r="I22" s="117"/>
      <c r="J22" s="76"/>
      <c r="L22" s="62" t="s">
        <v>244</v>
      </c>
      <c r="M22" s="77">
        <v>6</v>
      </c>
      <c r="N22" s="78">
        <v>11</v>
      </c>
      <c r="O22" s="78">
        <v>23</v>
      </c>
      <c r="P22" s="79">
        <v>33</v>
      </c>
      <c r="Q22" s="74">
        <f t="shared" si="1"/>
        <v>73</v>
      </c>
      <c r="R22" s="80">
        <v>20</v>
      </c>
    </row>
    <row r="23" spans="2:18" ht="18.75" thickBot="1">
      <c r="B23" s="60" t="s">
        <v>251</v>
      </c>
      <c r="C23" s="81">
        <v>4</v>
      </c>
      <c r="D23" s="82">
        <v>13</v>
      </c>
      <c r="E23" s="82">
        <v>31</v>
      </c>
      <c r="F23" s="83">
        <v>46</v>
      </c>
      <c r="G23" s="74">
        <f t="shared" si="0"/>
        <v>94</v>
      </c>
      <c r="H23" s="80">
        <v>15</v>
      </c>
      <c r="I23" s="117"/>
      <c r="J23" s="76"/>
      <c r="L23" s="60" t="s">
        <v>246</v>
      </c>
      <c r="M23" s="81">
        <v>19</v>
      </c>
      <c r="N23" s="82">
        <v>20</v>
      </c>
      <c r="O23" s="82">
        <v>21</v>
      </c>
      <c r="P23" s="83">
        <v>22</v>
      </c>
      <c r="Q23" s="74">
        <f t="shared" si="1"/>
        <v>82</v>
      </c>
      <c r="R23" s="80">
        <v>15</v>
      </c>
    </row>
    <row r="24" spans="2:18" ht="18.75" thickBot="1">
      <c r="B24" s="62" t="s">
        <v>243</v>
      </c>
      <c r="C24" s="81">
        <v>6</v>
      </c>
      <c r="D24" s="82">
        <v>19</v>
      </c>
      <c r="E24" s="82">
        <v>40</v>
      </c>
      <c r="F24" s="83">
        <v>49</v>
      </c>
      <c r="G24" s="74">
        <f t="shared" si="0"/>
        <v>114</v>
      </c>
      <c r="H24" s="80">
        <v>10</v>
      </c>
      <c r="I24" s="117"/>
      <c r="J24" s="76"/>
      <c r="L24" s="60" t="s">
        <v>248</v>
      </c>
      <c r="M24" s="81">
        <v>9</v>
      </c>
      <c r="N24" s="82">
        <v>14</v>
      </c>
      <c r="O24" s="82">
        <v>37</v>
      </c>
      <c r="P24" s="83">
        <v>45</v>
      </c>
      <c r="Q24" s="74">
        <f t="shared" si="1"/>
        <v>105</v>
      </c>
      <c r="R24" s="80">
        <v>10</v>
      </c>
    </row>
    <row r="25" spans="2:18" ht="18.75" thickBot="1">
      <c r="B25" s="62" t="s">
        <v>253</v>
      </c>
      <c r="C25" s="81">
        <v>5</v>
      </c>
      <c r="D25" s="82">
        <v>20</v>
      </c>
      <c r="E25" s="82">
        <v>39</v>
      </c>
      <c r="F25" s="83">
        <v>52</v>
      </c>
      <c r="G25" s="74">
        <f t="shared" si="0"/>
        <v>116</v>
      </c>
      <c r="H25" s="80">
        <v>9</v>
      </c>
      <c r="I25" s="117"/>
      <c r="J25" s="68"/>
      <c r="L25" s="62" t="s">
        <v>243</v>
      </c>
      <c r="M25" s="81">
        <v>15</v>
      </c>
      <c r="N25" s="82">
        <v>31</v>
      </c>
      <c r="O25" s="82">
        <v>35</v>
      </c>
      <c r="P25" s="83">
        <v>36</v>
      </c>
      <c r="Q25" s="74">
        <f t="shared" si="1"/>
        <v>117</v>
      </c>
      <c r="R25" s="80">
        <v>9</v>
      </c>
    </row>
    <row r="26" spans="2:18" ht="18.75" thickBot="1">
      <c r="B26" s="60" t="s">
        <v>250</v>
      </c>
      <c r="C26" s="81">
        <v>8</v>
      </c>
      <c r="D26" s="82">
        <v>29</v>
      </c>
      <c r="E26" s="82">
        <v>36</v>
      </c>
      <c r="F26" s="83">
        <v>55</v>
      </c>
      <c r="G26" s="74">
        <f t="shared" si="0"/>
        <v>128</v>
      </c>
      <c r="H26" s="80">
        <v>8</v>
      </c>
      <c r="I26" s="117"/>
      <c r="J26" s="84"/>
      <c r="L26" s="60" t="s">
        <v>250</v>
      </c>
      <c r="M26" s="81">
        <v>13</v>
      </c>
      <c r="N26" s="82">
        <v>16</v>
      </c>
      <c r="O26" s="82">
        <v>44</v>
      </c>
      <c r="P26" s="83">
        <v>54</v>
      </c>
      <c r="Q26" s="74">
        <f t="shared" si="1"/>
        <v>127</v>
      </c>
      <c r="R26" s="80">
        <v>8</v>
      </c>
    </row>
    <row r="27" spans="2:18" ht="18.75" thickBot="1">
      <c r="B27" s="60" t="s">
        <v>255</v>
      </c>
      <c r="C27" s="81">
        <v>23</v>
      </c>
      <c r="D27" s="82">
        <v>32</v>
      </c>
      <c r="E27" s="82">
        <v>37</v>
      </c>
      <c r="F27" s="83">
        <v>47</v>
      </c>
      <c r="G27" s="74">
        <f t="shared" si="0"/>
        <v>139</v>
      </c>
      <c r="H27" s="80">
        <v>7</v>
      </c>
      <c r="I27" s="117"/>
      <c r="J27" s="76"/>
      <c r="L27" s="62" t="s">
        <v>249</v>
      </c>
      <c r="M27" s="81">
        <v>7</v>
      </c>
      <c r="N27" s="82">
        <v>24</v>
      </c>
      <c r="O27" s="82">
        <v>42</v>
      </c>
      <c r="P27" s="83">
        <v>55</v>
      </c>
      <c r="Q27" s="74">
        <f t="shared" si="1"/>
        <v>128</v>
      </c>
      <c r="R27" s="80">
        <v>7</v>
      </c>
    </row>
    <row r="28" spans="2:18" ht="18.75" thickBot="1">
      <c r="B28" s="62" t="s">
        <v>249</v>
      </c>
      <c r="C28" s="81">
        <v>25</v>
      </c>
      <c r="D28" s="82">
        <v>35</v>
      </c>
      <c r="E28" s="82">
        <v>43</v>
      </c>
      <c r="F28" s="83">
        <v>60</v>
      </c>
      <c r="G28" s="74">
        <f t="shared" si="0"/>
        <v>163</v>
      </c>
      <c r="H28" s="80">
        <v>6</v>
      </c>
      <c r="I28" s="117"/>
      <c r="J28" s="76"/>
      <c r="L28" s="62" t="s">
        <v>247</v>
      </c>
      <c r="M28" s="81">
        <v>12</v>
      </c>
      <c r="N28" s="82">
        <v>38</v>
      </c>
      <c r="O28" s="82">
        <v>49</v>
      </c>
      <c r="P28" s="83">
        <v>53</v>
      </c>
      <c r="Q28" s="74">
        <f t="shared" si="1"/>
        <v>152</v>
      </c>
      <c r="R28" s="80">
        <v>6</v>
      </c>
    </row>
    <row r="29" spans="2:18" ht="18.75" thickBot="1">
      <c r="B29" s="62" t="s">
        <v>247</v>
      </c>
      <c r="C29" s="81">
        <v>41</v>
      </c>
      <c r="D29" s="82">
        <v>42</v>
      </c>
      <c r="E29" s="82">
        <v>51</v>
      </c>
      <c r="F29" s="83">
        <v>53</v>
      </c>
      <c r="G29" s="74">
        <f t="shared" si="0"/>
        <v>187</v>
      </c>
      <c r="H29" s="80">
        <v>5</v>
      </c>
      <c r="I29" s="117"/>
      <c r="J29" s="76"/>
      <c r="L29" s="60" t="s">
        <v>251</v>
      </c>
      <c r="M29" s="81">
        <v>3</v>
      </c>
      <c r="N29" s="82">
        <v>34</v>
      </c>
      <c r="O29" s="82">
        <v>43</v>
      </c>
      <c r="P29" s="83">
        <v>100</v>
      </c>
      <c r="Q29" s="74">
        <f t="shared" si="1"/>
        <v>180</v>
      </c>
      <c r="R29" s="80">
        <v>5</v>
      </c>
    </row>
    <row r="30" spans="2:18" ht="18.75" thickBot="1">
      <c r="B30" s="60" t="s">
        <v>245</v>
      </c>
      <c r="C30" s="81">
        <v>2</v>
      </c>
      <c r="D30" s="82">
        <v>44</v>
      </c>
      <c r="E30" s="82">
        <v>45</v>
      </c>
      <c r="F30" s="83">
        <v>100</v>
      </c>
      <c r="G30" s="74">
        <f t="shared" si="0"/>
        <v>191</v>
      </c>
      <c r="H30" s="80">
        <v>4</v>
      </c>
      <c r="I30" s="117"/>
      <c r="J30" s="76"/>
      <c r="L30" s="60" t="s">
        <v>245</v>
      </c>
      <c r="M30" s="81">
        <v>1</v>
      </c>
      <c r="N30" s="82">
        <v>40</v>
      </c>
      <c r="O30" s="82">
        <v>41</v>
      </c>
      <c r="P30" s="83">
        <v>100</v>
      </c>
      <c r="Q30" s="74">
        <f t="shared" si="1"/>
        <v>182</v>
      </c>
      <c r="R30" s="80">
        <v>4</v>
      </c>
    </row>
    <row r="31" spans="2:18" ht="18.75" thickBot="1">
      <c r="B31" s="60" t="s">
        <v>248</v>
      </c>
      <c r="C31" s="81">
        <v>17</v>
      </c>
      <c r="D31" s="82">
        <v>34</v>
      </c>
      <c r="E31" s="82">
        <v>54</v>
      </c>
      <c r="F31" s="83">
        <v>100</v>
      </c>
      <c r="G31" s="74">
        <f t="shared" si="0"/>
        <v>205</v>
      </c>
      <c r="H31" s="80">
        <v>3</v>
      </c>
      <c r="I31" s="117"/>
      <c r="J31" s="76"/>
      <c r="L31" s="62" t="s">
        <v>252</v>
      </c>
      <c r="M31" s="81">
        <v>26</v>
      </c>
      <c r="N31" s="82">
        <v>50</v>
      </c>
      <c r="O31" s="82">
        <v>100</v>
      </c>
      <c r="P31" s="83">
        <v>100</v>
      </c>
      <c r="Q31" s="74">
        <f t="shared" si="1"/>
        <v>276</v>
      </c>
      <c r="R31" s="80">
        <v>3</v>
      </c>
    </row>
    <row r="32" spans="2:18" ht="18.75" thickBot="1">
      <c r="B32" s="62" t="s">
        <v>252</v>
      </c>
      <c r="C32" s="81">
        <v>9</v>
      </c>
      <c r="D32" s="82">
        <v>56</v>
      </c>
      <c r="E32" s="82">
        <v>100</v>
      </c>
      <c r="F32" s="83">
        <v>100</v>
      </c>
      <c r="G32" s="74">
        <f t="shared" si="0"/>
        <v>265</v>
      </c>
      <c r="H32" s="80">
        <v>2</v>
      </c>
      <c r="I32" s="117"/>
      <c r="J32" s="76"/>
      <c r="L32" s="60" t="s">
        <v>255</v>
      </c>
      <c r="M32" s="81">
        <v>39</v>
      </c>
      <c r="N32" s="82">
        <v>100</v>
      </c>
      <c r="O32" s="82">
        <v>100</v>
      </c>
      <c r="P32" s="83">
        <v>100</v>
      </c>
      <c r="Q32" s="74">
        <f t="shared" si="1"/>
        <v>339</v>
      </c>
      <c r="R32" s="80">
        <v>2</v>
      </c>
    </row>
    <row r="33" spans="2:18" ht="18.75" thickBot="1">
      <c r="B33" s="115" t="s">
        <v>254</v>
      </c>
      <c r="C33" s="98">
        <v>15</v>
      </c>
      <c r="D33" s="99">
        <v>100</v>
      </c>
      <c r="E33" s="99">
        <v>100</v>
      </c>
      <c r="F33" s="131">
        <v>100</v>
      </c>
      <c r="G33" s="74">
        <f t="shared" si="0"/>
        <v>315</v>
      </c>
      <c r="H33" s="80">
        <v>1</v>
      </c>
      <c r="I33" s="117"/>
      <c r="J33" s="76"/>
      <c r="L33" s="115" t="s">
        <v>254</v>
      </c>
      <c r="M33" s="81">
        <v>52</v>
      </c>
      <c r="N33" s="82">
        <v>100</v>
      </c>
      <c r="O33" s="82">
        <v>100</v>
      </c>
      <c r="P33" s="83">
        <v>100</v>
      </c>
      <c r="Q33" s="74">
        <f t="shared" si="1"/>
        <v>352</v>
      </c>
      <c r="R33" s="80">
        <v>1</v>
      </c>
    </row>
    <row r="34" spans="2:17" ht="18.75" thickBot="1">
      <c r="B34" s="67"/>
      <c r="C34" s="76"/>
      <c r="D34" s="76"/>
      <c r="E34" s="76"/>
      <c r="F34" s="76"/>
      <c r="G34" s="107"/>
      <c r="H34" s="84"/>
      <c r="I34" s="84"/>
      <c r="J34" s="76"/>
      <c r="Q34" s="107"/>
    </row>
    <row r="35" spans="2:18" ht="18.75" thickBot="1">
      <c r="B35" s="87" t="s">
        <v>3</v>
      </c>
      <c r="C35" s="85"/>
      <c r="D35" s="85"/>
      <c r="E35" s="85"/>
      <c r="F35" s="85"/>
      <c r="G35" s="97" t="s">
        <v>6</v>
      </c>
      <c r="H35" s="95" t="s">
        <v>36</v>
      </c>
      <c r="I35" s="116"/>
      <c r="J35" s="76"/>
      <c r="K35" s="76"/>
      <c r="L35" s="92" t="s">
        <v>4</v>
      </c>
      <c r="M35" s="85"/>
      <c r="N35" s="85"/>
      <c r="O35" s="85"/>
      <c r="P35" s="85"/>
      <c r="Q35" s="97" t="s">
        <v>6</v>
      </c>
      <c r="R35" s="96" t="s">
        <v>36</v>
      </c>
    </row>
    <row r="36" spans="2:18" ht="18.75" thickBot="1">
      <c r="B36" s="108" t="s">
        <v>244</v>
      </c>
      <c r="C36" s="73">
        <v>15</v>
      </c>
      <c r="D36" s="73">
        <v>16</v>
      </c>
      <c r="E36" s="73">
        <v>20</v>
      </c>
      <c r="F36" s="73">
        <v>28</v>
      </c>
      <c r="G36" s="74">
        <f aca="true" t="shared" si="2" ref="G36:G48">SUM(C36:F36)</f>
        <v>79</v>
      </c>
      <c r="H36" s="75">
        <v>25</v>
      </c>
      <c r="I36" s="117"/>
      <c r="J36" s="76"/>
      <c r="K36" s="76"/>
      <c r="L36" s="108" t="s">
        <v>244</v>
      </c>
      <c r="M36" s="73">
        <v>7</v>
      </c>
      <c r="N36" s="73">
        <v>11</v>
      </c>
      <c r="O36" s="73">
        <v>18</v>
      </c>
      <c r="P36" s="73">
        <v>24</v>
      </c>
      <c r="Q36" s="74">
        <f aca="true" t="shared" si="3" ref="Q36:Q48">SUM(M36:P36)</f>
        <v>60</v>
      </c>
      <c r="R36" s="75">
        <v>25</v>
      </c>
    </row>
    <row r="37" spans="2:18" ht="18.75" thickBot="1">
      <c r="B37" s="62" t="s">
        <v>243</v>
      </c>
      <c r="C37" s="79">
        <v>7</v>
      </c>
      <c r="D37" s="79">
        <v>13</v>
      </c>
      <c r="E37" s="79">
        <v>32</v>
      </c>
      <c r="F37" s="79">
        <v>46</v>
      </c>
      <c r="G37" s="74">
        <f t="shared" si="2"/>
        <v>98</v>
      </c>
      <c r="H37" s="80">
        <v>20</v>
      </c>
      <c r="I37" s="117"/>
      <c r="J37" s="76"/>
      <c r="K37" s="76"/>
      <c r="L37" s="60" t="s">
        <v>250</v>
      </c>
      <c r="M37" s="79">
        <v>4</v>
      </c>
      <c r="N37" s="79">
        <v>9</v>
      </c>
      <c r="O37" s="79">
        <v>22</v>
      </c>
      <c r="P37" s="79">
        <v>29</v>
      </c>
      <c r="Q37" s="74">
        <f t="shared" si="3"/>
        <v>64</v>
      </c>
      <c r="R37" s="80">
        <v>20</v>
      </c>
    </row>
    <row r="38" spans="2:18" ht="18.75" thickBot="1">
      <c r="B38" s="62" t="s">
        <v>249</v>
      </c>
      <c r="C38" s="83">
        <v>8</v>
      </c>
      <c r="D38" s="83">
        <v>18</v>
      </c>
      <c r="E38" s="83">
        <v>31</v>
      </c>
      <c r="F38" s="83">
        <v>50</v>
      </c>
      <c r="G38" s="74">
        <f t="shared" si="2"/>
        <v>107</v>
      </c>
      <c r="H38" s="80">
        <v>15</v>
      </c>
      <c r="I38" s="117"/>
      <c r="J38" s="76"/>
      <c r="K38" s="76"/>
      <c r="L38" s="60" t="s">
        <v>255</v>
      </c>
      <c r="M38" s="83">
        <v>5</v>
      </c>
      <c r="N38" s="83">
        <v>10</v>
      </c>
      <c r="O38" s="83">
        <v>13</v>
      </c>
      <c r="P38" s="83">
        <v>48</v>
      </c>
      <c r="Q38" s="74">
        <f t="shared" si="3"/>
        <v>76</v>
      </c>
      <c r="R38" s="80">
        <v>15</v>
      </c>
    </row>
    <row r="39" spans="2:18" ht="18.75" thickBot="1">
      <c r="B39" s="60" t="s">
        <v>250</v>
      </c>
      <c r="C39" s="83">
        <v>10</v>
      </c>
      <c r="D39" s="83">
        <v>34</v>
      </c>
      <c r="E39" s="83">
        <v>40</v>
      </c>
      <c r="F39" s="83">
        <v>42</v>
      </c>
      <c r="G39" s="74">
        <f t="shared" si="2"/>
        <v>126</v>
      </c>
      <c r="H39" s="80">
        <v>10</v>
      </c>
      <c r="I39" s="117"/>
      <c r="J39" s="76"/>
      <c r="K39" s="76"/>
      <c r="L39" s="62" t="s">
        <v>243</v>
      </c>
      <c r="M39" s="83">
        <v>1</v>
      </c>
      <c r="N39" s="83">
        <v>16</v>
      </c>
      <c r="O39" s="83">
        <v>35</v>
      </c>
      <c r="P39" s="83">
        <v>46</v>
      </c>
      <c r="Q39" s="74">
        <f t="shared" si="3"/>
        <v>98</v>
      </c>
      <c r="R39" s="80">
        <v>10</v>
      </c>
    </row>
    <row r="40" spans="2:18" ht="18.75" thickBot="1">
      <c r="B40" s="60" t="s">
        <v>251</v>
      </c>
      <c r="C40" s="83">
        <v>30</v>
      </c>
      <c r="D40" s="83">
        <v>44</v>
      </c>
      <c r="E40" s="83">
        <v>45</v>
      </c>
      <c r="F40" s="83">
        <v>47</v>
      </c>
      <c r="G40" s="74">
        <f t="shared" si="2"/>
        <v>166</v>
      </c>
      <c r="H40" s="80">
        <v>9</v>
      </c>
      <c r="I40" s="117"/>
      <c r="J40" s="76"/>
      <c r="K40" s="76"/>
      <c r="L40" s="62" t="s">
        <v>249</v>
      </c>
      <c r="M40" s="83">
        <v>8</v>
      </c>
      <c r="N40" s="83">
        <v>19</v>
      </c>
      <c r="O40" s="83">
        <v>42</v>
      </c>
      <c r="P40" s="83">
        <v>43</v>
      </c>
      <c r="Q40" s="74">
        <f t="shared" si="3"/>
        <v>112</v>
      </c>
      <c r="R40" s="80">
        <v>9</v>
      </c>
    </row>
    <row r="41" spans="2:18" ht="18.75" thickBot="1">
      <c r="B41" s="62" t="s">
        <v>253</v>
      </c>
      <c r="C41" s="83">
        <v>22</v>
      </c>
      <c r="D41" s="83">
        <v>25</v>
      </c>
      <c r="E41" s="83">
        <v>35</v>
      </c>
      <c r="F41" s="83">
        <v>100</v>
      </c>
      <c r="G41" s="74">
        <f t="shared" si="2"/>
        <v>182</v>
      </c>
      <c r="H41" s="80">
        <v>8</v>
      </c>
      <c r="I41" s="117"/>
      <c r="J41" s="76"/>
      <c r="K41" s="76"/>
      <c r="L41" s="62" t="s">
        <v>253</v>
      </c>
      <c r="M41" s="83">
        <v>6</v>
      </c>
      <c r="N41" s="83">
        <v>12</v>
      </c>
      <c r="O41" s="83">
        <v>26</v>
      </c>
      <c r="P41" s="83">
        <v>100</v>
      </c>
      <c r="Q41" s="74">
        <f t="shared" si="3"/>
        <v>144</v>
      </c>
      <c r="R41" s="80">
        <v>8</v>
      </c>
    </row>
    <row r="42" spans="2:18" ht="18.75" thickBot="1">
      <c r="B42" s="60" t="s">
        <v>255</v>
      </c>
      <c r="C42" s="83">
        <v>4</v>
      </c>
      <c r="D42" s="83">
        <v>48</v>
      </c>
      <c r="E42" s="83">
        <v>53</v>
      </c>
      <c r="F42" s="83">
        <v>100</v>
      </c>
      <c r="G42" s="74">
        <f t="shared" si="2"/>
        <v>205</v>
      </c>
      <c r="H42" s="80">
        <v>7</v>
      </c>
      <c r="I42" s="117"/>
      <c r="J42" s="76"/>
      <c r="K42" s="76"/>
      <c r="L42" s="62" t="s">
        <v>247</v>
      </c>
      <c r="M42" s="83">
        <v>17</v>
      </c>
      <c r="N42" s="83">
        <v>39</v>
      </c>
      <c r="O42" s="83">
        <v>40</v>
      </c>
      <c r="P42" s="83">
        <v>100</v>
      </c>
      <c r="Q42" s="74">
        <f t="shared" si="3"/>
        <v>196</v>
      </c>
      <c r="R42" s="80">
        <v>7</v>
      </c>
    </row>
    <row r="43" spans="2:18" ht="18.75" thickBot="1">
      <c r="B43" s="60" t="s">
        <v>248</v>
      </c>
      <c r="C43" s="83">
        <v>2</v>
      </c>
      <c r="D43" s="83">
        <v>5</v>
      </c>
      <c r="E43" s="83">
        <v>100</v>
      </c>
      <c r="F43" s="83">
        <v>100</v>
      </c>
      <c r="G43" s="74">
        <f t="shared" si="2"/>
        <v>207</v>
      </c>
      <c r="H43" s="80">
        <v>6</v>
      </c>
      <c r="I43" s="117"/>
      <c r="J43" s="76"/>
      <c r="K43" s="76"/>
      <c r="L43" s="60" t="s">
        <v>251</v>
      </c>
      <c r="M43" s="83">
        <v>27</v>
      </c>
      <c r="N43" s="83">
        <v>41</v>
      </c>
      <c r="O43" s="83">
        <v>44</v>
      </c>
      <c r="P43" s="83">
        <v>100</v>
      </c>
      <c r="Q43" s="74">
        <f t="shared" si="3"/>
        <v>212</v>
      </c>
      <c r="R43" s="80">
        <v>6</v>
      </c>
    </row>
    <row r="44" spans="2:18" ht="18.75" thickBot="1">
      <c r="B44" s="60" t="s">
        <v>254</v>
      </c>
      <c r="C44" s="83">
        <v>1</v>
      </c>
      <c r="D44" s="83">
        <v>9</v>
      </c>
      <c r="E44" s="83">
        <v>100</v>
      </c>
      <c r="F44" s="83">
        <v>100</v>
      </c>
      <c r="G44" s="74">
        <f t="shared" si="2"/>
        <v>210</v>
      </c>
      <c r="H44" s="80">
        <v>5</v>
      </c>
      <c r="I44" s="117"/>
      <c r="J44" s="84"/>
      <c r="K44" s="84"/>
      <c r="L44" s="60" t="s">
        <v>248</v>
      </c>
      <c r="M44" s="83">
        <v>2</v>
      </c>
      <c r="N44" s="83">
        <v>21</v>
      </c>
      <c r="O44" s="83">
        <v>100</v>
      </c>
      <c r="P44" s="83">
        <v>100</v>
      </c>
      <c r="Q44" s="74">
        <f t="shared" si="3"/>
        <v>223</v>
      </c>
      <c r="R44" s="80">
        <v>5</v>
      </c>
    </row>
    <row r="45" spans="2:18" ht="18.75" thickBot="1">
      <c r="B45" s="60" t="s">
        <v>246</v>
      </c>
      <c r="C45" s="83">
        <v>29</v>
      </c>
      <c r="D45" s="83">
        <v>41</v>
      </c>
      <c r="E45" s="83">
        <v>49</v>
      </c>
      <c r="F45" s="83">
        <v>100</v>
      </c>
      <c r="G45" s="74">
        <f t="shared" si="2"/>
        <v>219</v>
      </c>
      <c r="H45" s="80">
        <v>4</v>
      </c>
      <c r="I45" s="117"/>
      <c r="J45" s="84"/>
      <c r="K45" s="84"/>
      <c r="L45" s="60" t="s">
        <v>246</v>
      </c>
      <c r="M45" s="83">
        <v>14</v>
      </c>
      <c r="N45" s="83">
        <v>37</v>
      </c>
      <c r="O45" s="83">
        <v>100</v>
      </c>
      <c r="P45" s="83">
        <v>100</v>
      </c>
      <c r="Q45" s="74">
        <f t="shared" si="3"/>
        <v>251</v>
      </c>
      <c r="R45" s="80">
        <v>4</v>
      </c>
    </row>
    <row r="46" spans="2:18" ht="18.75" thickBot="1">
      <c r="B46" s="62" t="s">
        <v>252</v>
      </c>
      <c r="C46" s="83">
        <v>11</v>
      </c>
      <c r="D46" s="83">
        <v>23</v>
      </c>
      <c r="E46" s="83">
        <v>100</v>
      </c>
      <c r="F46" s="83">
        <v>100</v>
      </c>
      <c r="G46" s="74">
        <f t="shared" si="2"/>
        <v>234</v>
      </c>
      <c r="H46" s="80">
        <v>3</v>
      </c>
      <c r="I46" s="117"/>
      <c r="J46" s="84"/>
      <c r="K46" s="84"/>
      <c r="L46" s="60" t="s">
        <v>254</v>
      </c>
      <c r="M46" s="83">
        <v>38</v>
      </c>
      <c r="N46" s="83">
        <v>45</v>
      </c>
      <c r="O46" s="83">
        <v>100</v>
      </c>
      <c r="P46" s="83">
        <v>100</v>
      </c>
      <c r="Q46" s="74">
        <f t="shared" si="3"/>
        <v>283</v>
      </c>
      <c r="R46" s="80">
        <v>3</v>
      </c>
    </row>
    <row r="47" spans="2:18" ht="18.75" thickBot="1">
      <c r="B47" s="60" t="s">
        <v>245</v>
      </c>
      <c r="C47" s="83">
        <v>27</v>
      </c>
      <c r="D47" s="83">
        <v>38</v>
      </c>
      <c r="E47" s="83">
        <v>100</v>
      </c>
      <c r="F47" s="83">
        <v>100</v>
      </c>
      <c r="G47" s="74">
        <f t="shared" si="2"/>
        <v>265</v>
      </c>
      <c r="H47" s="80">
        <v>2</v>
      </c>
      <c r="I47" s="117"/>
      <c r="J47" s="84"/>
      <c r="K47" s="84"/>
      <c r="L47" s="60" t="s">
        <v>245</v>
      </c>
      <c r="M47" s="83">
        <v>15</v>
      </c>
      <c r="N47" s="83">
        <v>100</v>
      </c>
      <c r="O47" s="83">
        <v>100</v>
      </c>
      <c r="P47" s="83">
        <v>100</v>
      </c>
      <c r="Q47" s="74">
        <f t="shared" si="3"/>
        <v>315</v>
      </c>
      <c r="R47" s="80">
        <v>2</v>
      </c>
    </row>
    <row r="48" spans="2:18" ht="18.75" thickBot="1">
      <c r="B48" s="134" t="s">
        <v>247</v>
      </c>
      <c r="C48" s="81">
        <v>33</v>
      </c>
      <c r="D48" s="82">
        <v>39</v>
      </c>
      <c r="E48" s="82">
        <v>100</v>
      </c>
      <c r="F48" s="83">
        <v>100</v>
      </c>
      <c r="G48" s="74">
        <f t="shared" si="2"/>
        <v>272</v>
      </c>
      <c r="H48" s="80">
        <v>1</v>
      </c>
      <c r="I48" s="117"/>
      <c r="J48" s="76"/>
      <c r="K48" s="76"/>
      <c r="L48" s="134" t="s">
        <v>252</v>
      </c>
      <c r="M48" s="81">
        <v>34</v>
      </c>
      <c r="N48" s="82">
        <v>100</v>
      </c>
      <c r="O48" s="82">
        <v>100</v>
      </c>
      <c r="P48" s="83">
        <v>100</v>
      </c>
      <c r="Q48" s="74">
        <f t="shared" si="3"/>
        <v>334</v>
      </c>
      <c r="R48" s="80">
        <v>1</v>
      </c>
    </row>
    <row r="49" spans="2:17" ht="18.75" thickBot="1">
      <c r="B49" s="129"/>
      <c r="C49" s="76"/>
      <c r="D49" s="76"/>
      <c r="E49" s="76"/>
      <c r="F49" s="76"/>
      <c r="G49" s="76"/>
      <c r="H49" s="76"/>
      <c r="I49" s="76"/>
      <c r="J49" s="76"/>
      <c r="K49" s="76"/>
      <c r="L49" s="17"/>
      <c r="M49" s="17"/>
      <c r="N49" s="17"/>
      <c r="Q49" s="107"/>
    </row>
    <row r="50" spans="2:10" ht="18.75" thickBot="1">
      <c r="B50" s="88" t="s">
        <v>5</v>
      </c>
      <c r="C50" s="85"/>
      <c r="D50" s="85"/>
      <c r="E50" s="85"/>
      <c r="F50" s="85"/>
      <c r="G50" s="86" t="s">
        <v>6</v>
      </c>
      <c r="H50" s="70" t="s">
        <v>36</v>
      </c>
      <c r="I50" s="76"/>
      <c r="J50" s="76"/>
    </row>
    <row r="51" spans="2:10" ht="18.75" thickBot="1">
      <c r="B51" s="108" t="s">
        <v>243</v>
      </c>
      <c r="C51" s="73">
        <v>7</v>
      </c>
      <c r="D51" s="73">
        <v>8</v>
      </c>
      <c r="E51" s="73">
        <v>13</v>
      </c>
      <c r="F51" s="73">
        <v>26</v>
      </c>
      <c r="G51" s="74">
        <f>SUM(C51:F51)</f>
        <v>54</v>
      </c>
      <c r="H51" s="75">
        <v>25</v>
      </c>
      <c r="I51" s="117"/>
      <c r="J51" s="76"/>
    </row>
    <row r="52" spans="2:10" ht="18.75" thickBot="1">
      <c r="B52" s="62" t="s">
        <v>244</v>
      </c>
      <c r="C52" s="79">
        <v>6</v>
      </c>
      <c r="D52" s="79">
        <v>14</v>
      </c>
      <c r="E52" s="79">
        <v>17</v>
      </c>
      <c r="F52" s="79">
        <v>20</v>
      </c>
      <c r="G52" s="74">
        <f>SUM(C52:F52)</f>
        <v>57</v>
      </c>
      <c r="H52" s="80">
        <v>20</v>
      </c>
      <c r="I52" s="117"/>
      <c r="J52" s="76"/>
    </row>
    <row r="53" spans="2:10" ht="18.75" thickBot="1">
      <c r="B53" s="60" t="s">
        <v>250</v>
      </c>
      <c r="C53" s="83">
        <v>4</v>
      </c>
      <c r="D53" s="83">
        <v>11</v>
      </c>
      <c r="E53" s="83">
        <v>34</v>
      </c>
      <c r="F53" s="83">
        <v>44</v>
      </c>
      <c r="G53" s="74">
        <f>SUM(C53:F53)</f>
        <v>93</v>
      </c>
      <c r="H53" s="80">
        <v>15</v>
      </c>
      <c r="I53" s="117"/>
      <c r="J53" s="76"/>
    </row>
    <row r="54" spans="2:10" ht="18.75" thickBot="1">
      <c r="B54" s="62" t="s">
        <v>249</v>
      </c>
      <c r="C54" s="83">
        <v>2</v>
      </c>
      <c r="D54" s="83">
        <v>30</v>
      </c>
      <c r="E54" s="83">
        <v>40</v>
      </c>
      <c r="F54" s="83">
        <v>45</v>
      </c>
      <c r="G54" s="74">
        <f>SUM(C54:F54)</f>
        <v>117</v>
      </c>
      <c r="H54" s="80">
        <v>10</v>
      </c>
      <c r="I54" s="117"/>
      <c r="J54" s="76"/>
    </row>
    <row r="55" spans="2:10" ht="18.75" thickBot="1">
      <c r="B55" s="60" t="s">
        <v>251</v>
      </c>
      <c r="C55" s="83">
        <v>3</v>
      </c>
      <c r="D55" s="83">
        <v>33</v>
      </c>
      <c r="E55" s="83">
        <v>42</v>
      </c>
      <c r="F55" s="83">
        <v>47</v>
      </c>
      <c r="G55" s="74">
        <f>SUM(C55:F55)</f>
        <v>125</v>
      </c>
      <c r="H55" s="80">
        <v>9</v>
      </c>
      <c r="I55" s="117"/>
      <c r="J55" s="76"/>
    </row>
    <row r="56" spans="2:10" ht="18.75" thickBot="1">
      <c r="B56" s="62" t="s">
        <v>247</v>
      </c>
      <c r="C56" s="83">
        <v>5</v>
      </c>
      <c r="D56" s="83">
        <v>18</v>
      </c>
      <c r="E56" s="83">
        <v>22</v>
      </c>
      <c r="F56" s="83">
        <v>100</v>
      </c>
      <c r="G56" s="74">
        <f>SUM(C56:F56)</f>
        <v>145</v>
      </c>
      <c r="H56" s="80">
        <v>8</v>
      </c>
      <c r="I56" s="117"/>
      <c r="J56" s="76"/>
    </row>
    <row r="57" spans="2:10" ht="18.75" thickBot="1">
      <c r="B57" s="62" t="s">
        <v>253</v>
      </c>
      <c r="C57" s="83">
        <v>15</v>
      </c>
      <c r="D57" s="83">
        <v>25</v>
      </c>
      <c r="E57" s="83">
        <v>28</v>
      </c>
      <c r="F57" s="83">
        <v>100</v>
      </c>
      <c r="G57" s="74">
        <f>SUM(C57:F57)</f>
        <v>168</v>
      </c>
      <c r="H57" s="80">
        <v>7</v>
      </c>
      <c r="I57" s="117"/>
      <c r="J57" s="76"/>
    </row>
    <row r="58" spans="2:10" ht="18.75" thickBot="1">
      <c r="B58" s="60" t="s">
        <v>254</v>
      </c>
      <c r="C58" s="83">
        <v>31</v>
      </c>
      <c r="D58" s="83">
        <v>39</v>
      </c>
      <c r="E58" s="83">
        <v>43</v>
      </c>
      <c r="F58" s="83">
        <v>100</v>
      </c>
      <c r="G58" s="74">
        <f>SUM(C58:F58)</f>
        <v>213</v>
      </c>
      <c r="H58" s="80">
        <v>6</v>
      </c>
      <c r="I58" s="117"/>
      <c r="J58" s="76"/>
    </row>
    <row r="59" spans="2:10" ht="18.75" thickBot="1">
      <c r="B59" s="60" t="s">
        <v>245</v>
      </c>
      <c r="C59" s="83">
        <v>19</v>
      </c>
      <c r="D59" s="83">
        <v>21</v>
      </c>
      <c r="E59" s="83">
        <v>100</v>
      </c>
      <c r="F59" s="83">
        <v>100</v>
      </c>
      <c r="G59" s="74">
        <f>SUM(C59:F59)</f>
        <v>240</v>
      </c>
      <c r="H59" s="80">
        <v>5</v>
      </c>
      <c r="I59" s="117"/>
      <c r="J59" s="76"/>
    </row>
    <row r="60" spans="2:10" ht="18.75" thickBot="1">
      <c r="B60" s="60" t="s">
        <v>248</v>
      </c>
      <c r="C60" s="83">
        <v>16</v>
      </c>
      <c r="D60" s="83">
        <v>27</v>
      </c>
      <c r="E60" s="83">
        <v>100</v>
      </c>
      <c r="F60" s="83">
        <v>100</v>
      </c>
      <c r="G60" s="74">
        <f>SUM(C60:F60)</f>
        <v>243</v>
      </c>
      <c r="H60" s="80">
        <v>4</v>
      </c>
      <c r="I60" s="117"/>
      <c r="J60" s="76"/>
    </row>
    <row r="61" spans="2:10" ht="18.75" thickBot="1">
      <c r="B61" s="60" t="s">
        <v>246</v>
      </c>
      <c r="C61" s="83">
        <v>24</v>
      </c>
      <c r="D61" s="83">
        <v>38</v>
      </c>
      <c r="E61" s="83">
        <v>100</v>
      </c>
      <c r="F61" s="83">
        <v>100</v>
      </c>
      <c r="G61" s="74">
        <f>SUM(C61:F61)</f>
        <v>262</v>
      </c>
      <c r="H61" s="80">
        <v>3</v>
      </c>
      <c r="I61" s="117"/>
      <c r="J61" s="76"/>
    </row>
    <row r="62" spans="2:10" ht="18.75" thickBot="1">
      <c r="B62" s="60" t="s">
        <v>255</v>
      </c>
      <c r="C62" s="83">
        <v>36</v>
      </c>
      <c r="D62" s="83">
        <v>37</v>
      </c>
      <c r="E62" s="83">
        <v>100</v>
      </c>
      <c r="F62" s="83">
        <v>100</v>
      </c>
      <c r="G62" s="74">
        <f>SUM(C62:F62)</f>
        <v>273</v>
      </c>
      <c r="H62" s="80">
        <v>2</v>
      </c>
      <c r="I62" s="117"/>
      <c r="J62" s="76"/>
    </row>
    <row r="63" spans="2:10" ht="18.75" thickBot="1">
      <c r="B63" s="134" t="s">
        <v>252</v>
      </c>
      <c r="C63" s="83">
        <v>32</v>
      </c>
      <c r="D63" s="83">
        <v>100</v>
      </c>
      <c r="E63" s="83">
        <v>100</v>
      </c>
      <c r="F63" s="83">
        <v>100</v>
      </c>
      <c r="G63" s="74">
        <f>SUM(C63:F63)</f>
        <v>332</v>
      </c>
      <c r="H63" s="80">
        <v>1</v>
      </c>
      <c r="I63" s="117"/>
      <c r="J63" s="76"/>
    </row>
    <row r="64" spans="2:17" ht="18">
      <c r="B64" s="66"/>
      <c r="C64" s="76"/>
      <c r="D64" s="76"/>
      <c r="E64" s="76"/>
      <c r="F64" s="76"/>
      <c r="G64" s="76"/>
      <c r="H64" s="76"/>
      <c r="I64" s="76"/>
      <c r="J64" s="76"/>
      <c r="K64" s="76"/>
      <c r="L64" s="17"/>
      <c r="M64" s="17"/>
      <c r="N64" s="17"/>
      <c r="Q64" s="76"/>
    </row>
  </sheetData>
  <sheetProtection/>
  <printOptions horizontalCentered="1" verticalCentered="1"/>
  <pageMargins left="0.2755905511811024" right="0.5511811023622047" top="0.5511811023622047" bottom="0.4724409448818898" header="0.5118110236220472" footer="0.5118110236220472"/>
  <pageSetup fitToHeight="1" fitToWidth="1" horizontalDpi="600" verticalDpi="60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M118"/>
  <sheetViews>
    <sheetView zoomScalePageLayoutView="0" workbookViewId="0" topLeftCell="B1">
      <selection activeCell="M21" sqref="M21"/>
    </sheetView>
  </sheetViews>
  <sheetFormatPr defaultColWidth="9.140625" defaultRowHeight="12.75"/>
  <cols>
    <col min="1" max="1" width="9.140625" style="8" customWidth="1"/>
    <col min="3" max="3" width="29.00390625" style="8" customWidth="1"/>
    <col min="4" max="4" width="10.421875" style="1" bestFit="1" customWidth="1"/>
    <col min="6" max="6" width="10.8515625" style="0" customWidth="1"/>
    <col min="7" max="7" width="14.421875" style="0" customWidth="1"/>
    <col min="9" max="9" width="9.140625" style="1" customWidth="1"/>
    <col min="11" max="13" width="9.140625" style="1" customWidth="1"/>
  </cols>
  <sheetData>
    <row r="2" spans="2:11" ht="12.75">
      <c r="B2" t="s">
        <v>17</v>
      </c>
      <c r="C2" s="8" t="s">
        <v>26</v>
      </c>
      <c r="D2" s="1" t="s">
        <v>27</v>
      </c>
      <c r="I2" s="140" t="s">
        <v>30</v>
      </c>
      <c r="J2" s="140"/>
      <c r="K2" s="140"/>
    </row>
    <row r="3" spans="9:13" ht="12.75">
      <c r="I3" s="53" t="s">
        <v>18</v>
      </c>
      <c r="J3" s="53" t="s">
        <v>19</v>
      </c>
      <c r="K3" s="53" t="s">
        <v>20</v>
      </c>
      <c r="L3" s="53" t="s">
        <v>21</v>
      </c>
      <c r="M3" s="53" t="s">
        <v>22</v>
      </c>
    </row>
    <row r="4" spans="1:13" ht="12.75">
      <c r="A4" s="8">
        <v>1</v>
      </c>
      <c r="B4" s="8">
        <v>1</v>
      </c>
      <c r="C4" s="10" t="s">
        <v>261</v>
      </c>
      <c r="D4" s="53" t="s">
        <v>193</v>
      </c>
      <c r="F4" t="str">
        <f aca="true" t="shared" si="0" ref="F4:F10">LEFT(C4,(SEARCH(" ",C4)))</f>
        <v>Barkley, </v>
      </c>
      <c r="G4" t="str">
        <f aca="true" t="shared" si="1" ref="G4:G10">MID(C4,(SEARCH(" ",C4)+1),20)</f>
        <v>Robby</v>
      </c>
      <c r="I4" s="2">
        <v>0.0067708333333333336</v>
      </c>
      <c r="J4" s="2">
        <v>0.0067708333333333336</v>
      </c>
      <c r="K4" s="2">
        <v>0.007291666666666666</v>
      </c>
      <c r="L4" s="2">
        <v>0.007118055555555555</v>
      </c>
      <c r="M4" s="2">
        <v>0.006944444444444444</v>
      </c>
    </row>
    <row r="5" spans="1:13" ht="12.75">
      <c r="A5" s="8">
        <f>+A4+1</f>
        <v>2</v>
      </c>
      <c r="B5" s="8">
        <v>2</v>
      </c>
      <c r="C5" s="10" t="s">
        <v>119</v>
      </c>
      <c r="D5" s="53" t="s">
        <v>235</v>
      </c>
      <c r="F5" t="str">
        <f t="shared" si="0"/>
        <v>Barr, </v>
      </c>
      <c r="G5" t="str">
        <f t="shared" si="1"/>
        <v>Ian</v>
      </c>
      <c r="I5" s="2">
        <v>0.005902777777777778</v>
      </c>
      <c r="J5" s="2">
        <v>0.005902777777777778</v>
      </c>
      <c r="K5" s="2">
        <v>0.005902777777777778</v>
      </c>
      <c r="L5" s="2">
        <v>0.005902777777777778</v>
      </c>
      <c r="M5" s="2">
        <v>0.005902777777777778</v>
      </c>
    </row>
    <row r="6" spans="1:13" ht="12.75">
      <c r="A6" s="8">
        <f aca="true" t="shared" si="2" ref="A6:A69">+A5+1</f>
        <v>3</v>
      </c>
      <c r="B6" s="8">
        <v>3</v>
      </c>
      <c r="C6" s="10" t="s">
        <v>97</v>
      </c>
      <c r="D6" s="53" t="s">
        <v>213</v>
      </c>
      <c r="F6" t="str">
        <f t="shared" si="0"/>
        <v>Barrett, </v>
      </c>
      <c r="G6" t="str">
        <f t="shared" si="1"/>
        <v>Lauren</v>
      </c>
      <c r="I6" s="2">
        <v>0.004861111111111111</v>
      </c>
      <c r="J6" s="2">
        <v>0.004861111111111111</v>
      </c>
      <c r="K6" s="2">
        <v>0.0046875</v>
      </c>
      <c r="L6" s="2">
        <v>0.0046875</v>
      </c>
      <c r="M6" s="2">
        <v>0.0050347222222222225</v>
      </c>
    </row>
    <row r="7" spans="1:13" ht="12.75">
      <c r="A7" s="8">
        <f t="shared" si="2"/>
        <v>4</v>
      </c>
      <c r="B7" s="8">
        <v>4</v>
      </c>
      <c r="C7" s="10" t="s">
        <v>38</v>
      </c>
      <c r="D7" s="53" t="s">
        <v>178</v>
      </c>
      <c r="F7" t="str">
        <f t="shared" si="0"/>
        <v>Baxter, </v>
      </c>
      <c r="G7" t="str">
        <f t="shared" si="1"/>
        <v>Ian</v>
      </c>
      <c r="I7" s="2">
        <v>0.0062499999999999995</v>
      </c>
      <c r="J7" s="2">
        <v>0.0062499999999999995</v>
      </c>
      <c r="K7" s="126">
        <v>0.006076388888888889</v>
      </c>
      <c r="L7" s="126">
        <v>0.006076388888888889</v>
      </c>
      <c r="M7" s="2">
        <v>0.006423611111111112</v>
      </c>
    </row>
    <row r="8" spans="1:13" ht="12.75">
      <c r="A8" s="8">
        <f t="shared" si="2"/>
        <v>5</v>
      </c>
      <c r="B8" s="8">
        <v>5</v>
      </c>
      <c r="C8" s="10" t="s">
        <v>100</v>
      </c>
      <c r="D8" s="53" t="s">
        <v>164</v>
      </c>
      <c r="F8" t="str">
        <f t="shared" si="0"/>
        <v>Beal, </v>
      </c>
      <c r="G8" t="str">
        <f t="shared" si="1"/>
        <v>Suzanne</v>
      </c>
      <c r="I8" s="2">
        <v>0.005381944444444445</v>
      </c>
      <c r="J8" s="126">
        <v>0.0046875</v>
      </c>
      <c r="K8" s="2">
        <v>0.0046875</v>
      </c>
      <c r="L8" s="2">
        <v>0.0046875</v>
      </c>
      <c r="M8" s="2">
        <v>0.0046875</v>
      </c>
    </row>
    <row r="9" spans="1:13" ht="12.75">
      <c r="A9" s="8">
        <f t="shared" si="2"/>
        <v>6</v>
      </c>
      <c r="B9" s="8">
        <v>6</v>
      </c>
      <c r="C9" s="10" t="s">
        <v>39</v>
      </c>
      <c r="D9" s="53" t="s">
        <v>156</v>
      </c>
      <c r="F9" t="str">
        <f t="shared" si="0"/>
        <v>Bradley, </v>
      </c>
      <c r="G9" t="str">
        <f t="shared" si="1"/>
        <v>Dave</v>
      </c>
      <c r="I9" s="2">
        <v>0.005555555555555556</v>
      </c>
      <c r="J9" s="2">
        <v>0.005555555555555556</v>
      </c>
      <c r="K9" s="2">
        <v>0.005555555555555556</v>
      </c>
      <c r="L9" s="2">
        <v>0.005555555555555556</v>
      </c>
      <c r="M9" s="2">
        <v>0.005555555555555556</v>
      </c>
    </row>
    <row r="10" spans="1:13" ht="12.75">
      <c r="A10" s="8">
        <f t="shared" si="2"/>
        <v>7</v>
      </c>
      <c r="B10" s="8">
        <v>7</v>
      </c>
      <c r="C10" s="10" t="s">
        <v>93</v>
      </c>
      <c r="D10" s="53" t="s">
        <v>164</v>
      </c>
      <c r="F10" t="str">
        <f t="shared" si="0"/>
        <v>Browning, </v>
      </c>
      <c r="G10" t="str">
        <f t="shared" si="1"/>
        <v>Sue</v>
      </c>
      <c r="I10" s="2">
        <v>0.0046875</v>
      </c>
      <c r="J10" s="126">
        <v>0.004513888888888889</v>
      </c>
      <c r="K10" s="126">
        <v>0.004861111111111111</v>
      </c>
      <c r="L10" s="126">
        <v>0.004861111111111111</v>
      </c>
      <c r="M10" s="126">
        <v>0.004861111111111111</v>
      </c>
    </row>
    <row r="11" spans="1:13" ht="12.75">
      <c r="A11" s="8">
        <f t="shared" si="2"/>
        <v>8</v>
      </c>
      <c r="B11" s="8">
        <v>8</v>
      </c>
      <c r="C11" s="10" t="s">
        <v>87</v>
      </c>
      <c r="D11" s="53" t="s">
        <v>156</v>
      </c>
      <c r="F11" t="str">
        <f aca="true" t="shared" si="3" ref="F11:F17">LEFT(C11,(SEARCH(" ",C11)))</f>
        <v>Calverley, </v>
      </c>
      <c r="G11" t="str">
        <f aca="true" t="shared" si="4" ref="G11:G17">MID(C11,(SEARCH(" ",C11)+1),20)</f>
        <v>Claire</v>
      </c>
      <c r="I11" s="2">
        <v>0.005381944444444445</v>
      </c>
      <c r="J11" s="126">
        <v>0.005381944444444445</v>
      </c>
      <c r="K11" s="2">
        <v>0.005208333333333333</v>
      </c>
      <c r="L11" s="2">
        <v>0.005208333333333333</v>
      </c>
      <c r="M11" s="2">
        <v>0.005381944444444445</v>
      </c>
    </row>
    <row r="12" spans="1:13" ht="12.75">
      <c r="A12" s="8">
        <f t="shared" si="2"/>
        <v>9</v>
      </c>
      <c r="B12" s="8">
        <v>9</v>
      </c>
      <c r="C12" s="10" t="s">
        <v>120</v>
      </c>
      <c r="D12" s="53" t="s">
        <v>213</v>
      </c>
      <c r="F12" t="str">
        <f t="shared" si="3"/>
        <v>Cassells, </v>
      </c>
      <c r="G12" t="str">
        <f t="shared" si="4"/>
        <v>Jane</v>
      </c>
      <c r="I12" s="2">
        <v>0.0015624999999999999</v>
      </c>
      <c r="J12" s="126">
        <v>0.0010416666666666667</v>
      </c>
      <c r="K12" s="126">
        <v>0.0010416666666666667</v>
      </c>
      <c r="L12" s="126">
        <v>0.0010416666666666667</v>
      </c>
      <c r="M12" s="126">
        <v>0.0010416666666666667</v>
      </c>
    </row>
    <row r="13" spans="1:13" ht="12.75">
      <c r="A13" s="8">
        <f t="shared" si="2"/>
        <v>10</v>
      </c>
      <c r="B13" s="8">
        <v>10</v>
      </c>
      <c r="C13" s="10" t="s">
        <v>41</v>
      </c>
      <c r="D13" s="53" t="s">
        <v>178</v>
      </c>
      <c r="F13" t="str">
        <f t="shared" si="3"/>
        <v>Christopher, </v>
      </c>
      <c r="G13" t="str">
        <f t="shared" si="4"/>
        <v>Heather</v>
      </c>
      <c r="I13" s="2">
        <v>0.005555555555555556</v>
      </c>
      <c r="J13" s="2">
        <v>0.005555555555555556</v>
      </c>
      <c r="K13" s="2">
        <v>0.005555555555555556</v>
      </c>
      <c r="L13" s="2">
        <v>0.005555555555555556</v>
      </c>
      <c r="M13" s="2">
        <v>0.005555555555555556</v>
      </c>
    </row>
    <row r="14" spans="1:13" ht="12.75">
      <c r="A14" s="8">
        <f t="shared" si="2"/>
        <v>11</v>
      </c>
      <c r="B14" s="8">
        <v>11</v>
      </c>
      <c r="C14" s="10" t="s">
        <v>103</v>
      </c>
      <c r="D14" s="53" t="s">
        <v>171</v>
      </c>
      <c r="F14" t="str">
        <f t="shared" si="3"/>
        <v>Clough, </v>
      </c>
      <c r="G14" t="str">
        <f t="shared" si="4"/>
        <v>Bradley</v>
      </c>
      <c r="I14" s="2">
        <v>0.007986111111111112</v>
      </c>
      <c r="J14" s="2">
        <v>0.007986111111111112</v>
      </c>
      <c r="K14" s="2">
        <v>0.007986111111111112</v>
      </c>
      <c r="L14" s="2">
        <v>0.0496527777777778</v>
      </c>
      <c r="M14" s="2"/>
    </row>
    <row r="15" spans="1:13" ht="12.75">
      <c r="A15" s="8">
        <f t="shared" si="2"/>
        <v>12</v>
      </c>
      <c r="B15" s="8">
        <v>12</v>
      </c>
      <c r="C15" s="10" t="s">
        <v>121</v>
      </c>
      <c r="D15" s="53" t="s">
        <v>171</v>
      </c>
      <c r="F15" t="str">
        <f t="shared" si="3"/>
        <v>Clough, </v>
      </c>
      <c r="G15" t="str">
        <f t="shared" si="4"/>
        <v>Gary</v>
      </c>
      <c r="I15" s="2">
        <v>0.006423611111111112</v>
      </c>
      <c r="J15" s="2">
        <v>0.006423611111111112</v>
      </c>
      <c r="K15" s="126">
        <v>0.0067708333333333336</v>
      </c>
      <c r="L15" s="126">
        <v>0.0067708333333333336</v>
      </c>
      <c r="M15" s="126">
        <v>0.0067708333333333336</v>
      </c>
    </row>
    <row r="16" spans="1:13" ht="12.75">
      <c r="A16" s="8">
        <f t="shared" si="2"/>
        <v>13</v>
      </c>
      <c r="B16" s="8">
        <v>13</v>
      </c>
      <c r="C16" s="10" t="s">
        <v>40</v>
      </c>
      <c r="D16" s="53" t="s">
        <v>204</v>
      </c>
      <c r="F16" t="str">
        <f t="shared" si="3"/>
        <v>Coultate, </v>
      </c>
      <c r="G16" t="str">
        <f t="shared" si="4"/>
        <v>Louise</v>
      </c>
      <c r="I16" s="2">
        <v>0.003472222222222222</v>
      </c>
      <c r="J16" s="2">
        <v>0.003472222222222222</v>
      </c>
      <c r="K16" s="2">
        <v>0.003472222222222222</v>
      </c>
      <c r="L16" s="2">
        <v>0.003472222222222222</v>
      </c>
      <c r="M16" s="2">
        <v>0.003472222222222222</v>
      </c>
    </row>
    <row r="17" spans="1:13" ht="12.75">
      <c r="A17" s="8">
        <f t="shared" si="2"/>
        <v>14</v>
      </c>
      <c r="B17" s="8">
        <v>14</v>
      </c>
      <c r="C17" s="10" t="s">
        <v>82</v>
      </c>
      <c r="D17" s="53"/>
      <c r="F17" t="str">
        <f t="shared" si="3"/>
        <v>Cox, </v>
      </c>
      <c r="G17" t="str">
        <f t="shared" si="4"/>
        <v>Dave</v>
      </c>
      <c r="I17" s="2">
        <v>0.003298611111111111</v>
      </c>
      <c r="J17" s="2">
        <v>0.003298611111111111</v>
      </c>
      <c r="K17" s="2">
        <v>0.003298611111111111</v>
      </c>
      <c r="L17" s="2">
        <v>0.003298611111111111</v>
      </c>
      <c r="M17" s="2">
        <v>0.003298611111111111</v>
      </c>
    </row>
    <row r="18" spans="1:13" ht="12.75">
      <c r="A18" s="8">
        <f t="shared" si="2"/>
        <v>15</v>
      </c>
      <c r="B18" s="8">
        <v>15</v>
      </c>
      <c r="C18" s="10" t="s">
        <v>86</v>
      </c>
      <c r="D18" s="53"/>
      <c r="F18" t="str">
        <f>LEFT(C18,(SEARCH(" ",C18)))</f>
        <v>Cox, </v>
      </c>
      <c r="G18" t="str">
        <f>MID(C18,(SEARCH(" ",C18)+1),20)</f>
        <v>Simon</v>
      </c>
      <c r="I18" s="2">
        <v>0.005555555555555556</v>
      </c>
      <c r="J18" s="2">
        <v>0.005555555555555556</v>
      </c>
      <c r="K18" s="2">
        <v>0.005555555555555556</v>
      </c>
      <c r="L18" s="2">
        <v>0.005555555555555556</v>
      </c>
      <c r="M18" s="2">
        <v>0.005555555555555556</v>
      </c>
    </row>
    <row r="19" spans="1:13" ht="12.75">
      <c r="A19" s="8">
        <f t="shared" si="2"/>
        <v>16</v>
      </c>
      <c r="B19" s="8">
        <v>16</v>
      </c>
      <c r="C19" s="10" t="s">
        <v>122</v>
      </c>
      <c r="D19" s="53" t="s">
        <v>171</v>
      </c>
      <c r="F19" t="str">
        <f>LEFT(C19,(SEARCH(" ",C19)))</f>
        <v>Craddock, </v>
      </c>
      <c r="G19" t="str">
        <f>MID(C19,(SEARCH(" ",C19)+1),20)</f>
        <v>Anne</v>
      </c>
      <c r="I19" s="2">
        <v>0.0022569444444444447</v>
      </c>
      <c r="J19" s="126">
        <v>0.0019097222222222222</v>
      </c>
      <c r="K19" s="2">
        <v>0.0020833333333333333</v>
      </c>
      <c r="L19" s="2">
        <v>0.0022569444444444447</v>
      </c>
      <c r="M19" s="2">
        <v>0.0022569444444444447</v>
      </c>
    </row>
    <row r="20" spans="1:13" ht="12.75">
      <c r="A20" s="8">
        <f t="shared" si="2"/>
        <v>17</v>
      </c>
      <c r="B20" s="8">
        <v>17</v>
      </c>
      <c r="C20" s="10" t="s">
        <v>123</v>
      </c>
      <c r="D20" s="53" t="s">
        <v>221</v>
      </c>
      <c r="F20" t="str">
        <f>LEFT(C20,(SEARCH(" ",C20)))</f>
        <v>Cuthbertson, </v>
      </c>
      <c r="G20" t="str">
        <f>MID(C20,(SEARCH(" ",C20)+1),20)</f>
        <v>Ben</v>
      </c>
      <c r="I20" s="2">
        <v>0.006597222222222222</v>
      </c>
      <c r="J20" s="126">
        <v>0.006597222222222222</v>
      </c>
      <c r="K20" s="126">
        <v>0.006423611111111112</v>
      </c>
      <c r="L20" s="126">
        <v>0.006423611111111112</v>
      </c>
      <c r="M20" s="2">
        <v>0.006423611111111112</v>
      </c>
    </row>
    <row r="21" spans="1:13" ht="12.75">
      <c r="A21" s="8">
        <f t="shared" si="2"/>
        <v>18</v>
      </c>
      <c r="B21" s="8">
        <v>18</v>
      </c>
      <c r="C21" s="10" t="s">
        <v>258</v>
      </c>
      <c r="D21" s="53"/>
      <c r="F21" t="str">
        <f>LEFT(C21,(SEARCH(" ",C21)))</f>
        <v>Singleton, </v>
      </c>
      <c r="G21" t="str">
        <f>MID(C21,(SEARCH(" ",C21)+1),20)</f>
        <v>Brian</v>
      </c>
      <c r="I21" s="2"/>
      <c r="J21" s="2">
        <v>0.003472222222222222</v>
      </c>
      <c r="K21" s="2">
        <v>0.0050347222222222225</v>
      </c>
      <c r="L21" s="2">
        <v>0.0050347222222222225</v>
      </c>
      <c r="M21" s="2">
        <v>0.0050347222222222225</v>
      </c>
    </row>
    <row r="22" spans="1:13" ht="12.75">
      <c r="A22" s="8">
        <f t="shared" si="2"/>
        <v>19</v>
      </c>
      <c r="B22" s="8">
        <v>19</v>
      </c>
      <c r="C22" s="10" t="s">
        <v>124</v>
      </c>
      <c r="D22" s="53"/>
      <c r="F22" t="str">
        <f>LEFT(C22,(SEARCH(" ",C22)))</f>
        <v>Darbyshire, </v>
      </c>
      <c r="G22" t="str">
        <f>MID(C22,(SEARCH(" ",C22)+1),20)</f>
        <v>Mal</v>
      </c>
      <c r="I22" s="2">
        <v>0.005555555555555556</v>
      </c>
      <c r="J22" s="126">
        <v>0.005381944444444445</v>
      </c>
      <c r="K22" s="2">
        <v>0.005902777777777778</v>
      </c>
      <c r="L22" s="2">
        <v>0.005902777777777778</v>
      </c>
      <c r="M22" s="2">
        <v>0.005902777777777778</v>
      </c>
    </row>
    <row r="23" spans="1:13" ht="12.75">
      <c r="A23" s="8">
        <f t="shared" si="2"/>
        <v>20</v>
      </c>
      <c r="B23" s="8">
        <v>20</v>
      </c>
      <c r="C23" s="10" t="s">
        <v>88</v>
      </c>
      <c r="D23" s="53" t="s">
        <v>171</v>
      </c>
      <c r="F23" t="str">
        <f aca="true" t="shared" si="5" ref="F23:F53">LEFT(C23,(SEARCH(" ",C23)))</f>
        <v>Davies, </v>
      </c>
      <c r="G23" t="str">
        <f aca="true" t="shared" si="6" ref="G23:G53">MID(C23,(SEARCH(" ",C23)+1),20)</f>
        <v>Leanne</v>
      </c>
      <c r="I23" s="2">
        <v>0.002777777777777778</v>
      </c>
      <c r="J23" s="2">
        <v>0.002777777777777778</v>
      </c>
      <c r="K23" s="2">
        <v>0.002777777777777778</v>
      </c>
      <c r="L23" s="2">
        <v>0.002777777777777778</v>
      </c>
      <c r="M23" s="2">
        <v>0.002777777777777778</v>
      </c>
    </row>
    <row r="24" spans="1:13" ht="12.75">
      <c r="A24" s="8">
        <f t="shared" si="2"/>
        <v>21</v>
      </c>
      <c r="B24" s="8">
        <v>21</v>
      </c>
      <c r="C24" s="10" t="s">
        <v>42</v>
      </c>
      <c r="D24" s="53" t="s">
        <v>213</v>
      </c>
      <c r="F24" t="str">
        <f t="shared" si="5"/>
        <v>Dickinson, </v>
      </c>
      <c r="G24" t="str">
        <f t="shared" si="6"/>
        <v>Ralph</v>
      </c>
      <c r="I24" s="2">
        <v>0.004861111111111111</v>
      </c>
      <c r="J24" s="2">
        <v>0.004861111111111111</v>
      </c>
      <c r="K24" s="126">
        <v>0.004861111111111111</v>
      </c>
      <c r="L24" s="126">
        <v>0.004861111111111111</v>
      </c>
      <c r="M24" s="126">
        <v>0.004513888888888889</v>
      </c>
    </row>
    <row r="25" spans="1:13" ht="12.75">
      <c r="A25" s="8">
        <f t="shared" si="2"/>
        <v>22</v>
      </c>
      <c r="B25" s="8">
        <v>22</v>
      </c>
      <c r="C25" s="10" t="s">
        <v>43</v>
      </c>
      <c r="D25" s="53" t="s">
        <v>235</v>
      </c>
      <c r="F25" t="str">
        <f t="shared" si="5"/>
        <v>Dobby, </v>
      </c>
      <c r="G25" t="str">
        <f t="shared" si="6"/>
        <v>Steve</v>
      </c>
      <c r="I25" s="2">
        <v>0.0062499999999999995</v>
      </c>
      <c r="J25" s="2">
        <v>0.0062499999999999995</v>
      </c>
      <c r="K25" s="2">
        <v>0.0062499999999999995</v>
      </c>
      <c r="L25" s="2">
        <v>0.0062499999999999995</v>
      </c>
      <c r="M25" s="2">
        <v>0.0062499999999999995</v>
      </c>
    </row>
    <row r="26" spans="1:13" ht="12.75">
      <c r="A26" s="8">
        <f t="shared" si="2"/>
        <v>23</v>
      </c>
      <c r="B26" s="8">
        <v>23</v>
      </c>
      <c r="C26" s="10" t="s">
        <v>44</v>
      </c>
      <c r="D26" s="53" t="s">
        <v>171</v>
      </c>
      <c r="F26" t="str">
        <f t="shared" si="5"/>
        <v>Dodd, </v>
      </c>
      <c r="G26" t="str">
        <f t="shared" si="6"/>
        <v>Sam</v>
      </c>
      <c r="I26" s="2">
        <v>0.007291666666666666</v>
      </c>
      <c r="J26" s="2">
        <v>0.007291666666666666</v>
      </c>
      <c r="K26" s="126">
        <v>0.007118055555555555</v>
      </c>
      <c r="L26" s="126">
        <v>0.007291666666666666</v>
      </c>
      <c r="M26" s="126">
        <v>0.007986111111111112</v>
      </c>
    </row>
    <row r="27" spans="1:13" ht="12.75">
      <c r="A27" s="8">
        <f t="shared" si="2"/>
        <v>24</v>
      </c>
      <c r="B27" s="8">
        <v>24</v>
      </c>
      <c r="C27" s="10" t="s">
        <v>125</v>
      </c>
      <c r="D27" s="53"/>
      <c r="F27" t="str">
        <f t="shared" si="5"/>
        <v>Dover, </v>
      </c>
      <c r="G27" t="str">
        <f t="shared" si="6"/>
        <v>Margaret</v>
      </c>
      <c r="I27" s="2">
        <v>0.002777777777777778</v>
      </c>
      <c r="J27" s="2">
        <v>0.002777777777777778</v>
      </c>
      <c r="K27" s="2">
        <v>0.002777777777777778</v>
      </c>
      <c r="L27" s="2">
        <v>0.002777777777777778</v>
      </c>
      <c r="M27" s="2">
        <v>0.002777777777777778</v>
      </c>
    </row>
    <row r="28" spans="1:13" ht="12.75">
      <c r="A28" s="8">
        <f t="shared" si="2"/>
        <v>25</v>
      </c>
      <c r="B28" s="8">
        <v>25</v>
      </c>
      <c r="C28" s="10" t="s">
        <v>126</v>
      </c>
      <c r="D28" s="53" t="s">
        <v>207</v>
      </c>
      <c r="F28" t="str">
        <f t="shared" si="5"/>
        <v>Duffy, </v>
      </c>
      <c r="G28" t="str">
        <f t="shared" si="6"/>
        <v>Kate</v>
      </c>
      <c r="I28" s="2">
        <v>0.0020833333333333333</v>
      </c>
      <c r="J28" s="126">
        <v>0.001736111111111111</v>
      </c>
      <c r="K28" s="126">
        <v>0.0019097222222222222</v>
      </c>
      <c r="L28" s="126">
        <v>0.0019097222222222222</v>
      </c>
      <c r="M28" s="126">
        <v>0.0019097222222222222</v>
      </c>
    </row>
    <row r="29" spans="1:13" ht="12.75">
      <c r="A29" s="8">
        <f t="shared" si="2"/>
        <v>26</v>
      </c>
      <c r="B29" s="8">
        <v>26</v>
      </c>
      <c r="C29" s="10" t="s">
        <v>45</v>
      </c>
      <c r="D29" s="53" t="s">
        <v>186</v>
      </c>
      <c r="F29" t="str">
        <f t="shared" si="5"/>
        <v>Dungworth, </v>
      </c>
      <c r="G29" t="str">
        <f t="shared" si="6"/>
        <v>Joseph</v>
      </c>
      <c r="I29" s="2">
        <v>0.007118055555555555</v>
      </c>
      <c r="J29" s="2">
        <v>0.007118055555555555</v>
      </c>
      <c r="K29" s="2">
        <v>0.007291666666666666</v>
      </c>
      <c r="L29" s="126">
        <v>0.007291666666666666</v>
      </c>
      <c r="M29" s="126">
        <v>0.007291666666666666</v>
      </c>
    </row>
    <row r="30" spans="1:13" ht="12.75">
      <c r="A30" s="8">
        <f t="shared" si="2"/>
        <v>27</v>
      </c>
      <c r="B30" s="8">
        <v>27</v>
      </c>
      <c r="C30" s="10" t="s">
        <v>101</v>
      </c>
      <c r="D30" s="53" t="s">
        <v>164</v>
      </c>
      <c r="F30" t="str">
        <f t="shared" si="5"/>
        <v>Edwards, </v>
      </c>
      <c r="G30" t="str">
        <f t="shared" si="6"/>
        <v>Phillipa</v>
      </c>
      <c r="I30" s="2">
        <v>0.0026041666666666665</v>
      </c>
      <c r="J30" s="2">
        <v>0.0026041666666666665</v>
      </c>
      <c r="K30" s="126">
        <v>0.0024305555555555556</v>
      </c>
      <c r="L30" s="2">
        <v>0.0022569444444444447</v>
      </c>
      <c r="M30" s="2">
        <v>0.0022569444444444447</v>
      </c>
    </row>
    <row r="31" spans="1:13" ht="12.75">
      <c r="A31" s="8">
        <f t="shared" si="2"/>
        <v>28</v>
      </c>
      <c r="B31" s="8">
        <v>28</v>
      </c>
      <c r="C31" s="10" t="s">
        <v>118</v>
      </c>
      <c r="D31" s="53"/>
      <c r="F31" t="str">
        <f t="shared" si="5"/>
        <v>Ellis, </v>
      </c>
      <c r="G31" t="str">
        <f t="shared" si="6"/>
        <v>Stuart</v>
      </c>
      <c r="I31" s="2">
        <v>0.004861111111111111</v>
      </c>
      <c r="J31" s="2">
        <v>0.004861111111111111</v>
      </c>
      <c r="K31" s="126">
        <v>0.004861111111111111</v>
      </c>
      <c r="L31" s="126">
        <v>0.004861111111111111</v>
      </c>
      <c r="M31" s="126">
        <v>0.004861111111111111</v>
      </c>
    </row>
    <row r="32" spans="1:13" ht="12.75">
      <c r="A32" s="8">
        <f t="shared" si="2"/>
        <v>29</v>
      </c>
      <c r="B32" s="8">
        <v>29</v>
      </c>
      <c r="C32" s="10" t="s">
        <v>115</v>
      </c>
      <c r="D32" s="53" t="s">
        <v>207</v>
      </c>
      <c r="F32" t="str">
        <f t="shared" si="5"/>
        <v>Fenwick, </v>
      </c>
      <c r="G32" t="str">
        <f t="shared" si="6"/>
        <v>Ian</v>
      </c>
      <c r="I32" s="2">
        <v>0.005381944444444445</v>
      </c>
      <c r="J32" s="126">
        <v>0.005381944444444445</v>
      </c>
      <c r="K32" s="2">
        <v>0.005902777777777778</v>
      </c>
      <c r="L32" s="2">
        <v>0.005902777777777778</v>
      </c>
      <c r="M32" s="2">
        <v>0.005902777777777778</v>
      </c>
    </row>
    <row r="33" spans="1:13" ht="12.75">
      <c r="A33" s="8">
        <f t="shared" si="2"/>
        <v>30</v>
      </c>
      <c r="B33" s="8">
        <v>30</v>
      </c>
      <c r="C33" s="10" t="s">
        <v>116</v>
      </c>
      <c r="F33" t="str">
        <f t="shared" si="5"/>
        <v>Frazer, </v>
      </c>
      <c r="G33" t="str">
        <f t="shared" si="6"/>
        <v>Joe</v>
      </c>
      <c r="I33" s="2">
        <v>0.004861111111111111</v>
      </c>
      <c r="J33" s="2">
        <v>0.004861111111111111</v>
      </c>
      <c r="K33" s="126">
        <v>0.004861111111111111</v>
      </c>
      <c r="L33" s="126">
        <v>0.004861111111111111</v>
      </c>
      <c r="M33" s="126">
        <v>0.004861111111111111</v>
      </c>
    </row>
    <row r="34" spans="1:13" ht="12.75">
      <c r="A34" s="8">
        <f t="shared" si="2"/>
        <v>31</v>
      </c>
      <c r="B34" s="8">
        <v>31</v>
      </c>
      <c r="C34" s="10" t="s">
        <v>46</v>
      </c>
      <c r="D34" s="53" t="s">
        <v>193</v>
      </c>
      <c r="F34" t="str">
        <f t="shared" si="5"/>
        <v>Freeman, </v>
      </c>
      <c r="G34" t="str">
        <f t="shared" si="6"/>
        <v>Kevin</v>
      </c>
      <c r="I34" s="2">
        <v>0.004340277777777778</v>
      </c>
      <c r="J34" s="126">
        <v>0.004513888888888889</v>
      </c>
      <c r="K34" s="126">
        <v>0.004513888888888889</v>
      </c>
      <c r="L34" s="2">
        <v>0.004340277777777778</v>
      </c>
      <c r="M34" s="2">
        <v>0.004340277777777778</v>
      </c>
    </row>
    <row r="35" spans="1:13" ht="12.75">
      <c r="A35" s="8">
        <f t="shared" si="2"/>
        <v>32</v>
      </c>
      <c r="B35" s="8">
        <v>32</v>
      </c>
      <c r="C35" s="10" t="s">
        <v>47</v>
      </c>
      <c r="D35" s="53"/>
      <c r="F35" t="str">
        <f t="shared" si="5"/>
        <v>French, </v>
      </c>
      <c r="G35" t="str">
        <f t="shared" si="6"/>
        <v>Jon</v>
      </c>
      <c r="I35" s="2">
        <v>0.007465277777777778</v>
      </c>
      <c r="J35" s="2">
        <v>0.007465277777777778</v>
      </c>
      <c r="K35" s="2">
        <v>0.007638888888888889</v>
      </c>
      <c r="L35" s="2">
        <v>0.007638888888888889</v>
      </c>
      <c r="M35" s="2">
        <v>0.007638888888888889</v>
      </c>
    </row>
    <row r="36" spans="1:13" ht="12.75">
      <c r="A36" s="8">
        <f t="shared" si="2"/>
        <v>33</v>
      </c>
      <c r="B36" s="8">
        <v>33</v>
      </c>
      <c r="C36" s="10" t="s">
        <v>48</v>
      </c>
      <c r="D36" s="53" t="s">
        <v>207</v>
      </c>
      <c r="F36" t="str">
        <f t="shared" si="5"/>
        <v>French, </v>
      </c>
      <c r="G36" t="str">
        <f t="shared" si="6"/>
        <v>Steven</v>
      </c>
      <c r="I36" s="2">
        <v>0.0062499999999999995</v>
      </c>
      <c r="J36" s="2">
        <v>0.0067708333333333336</v>
      </c>
      <c r="K36" s="126">
        <v>0.0067708333333333336</v>
      </c>
      <c r="L36" s="126">
        <v>0.0067708333333333336</v>
      </c>
      <c r="M36" s="126">
        <v>0.0067708333333333336</v>
      </c>
    </row>
    <row r="37" spans="1:13" ht="12.75">
      <c r="A37" s="8">
        <f t="shared" si="2"/>
        <v>34</v>
      </c>
      <c r="B37" s="8">
        <v>34</v>
      </c>
      <c r="C37" s="10" t="s">
        <v>49</v>
      </c>
      <c r="D37" s="53" t="s">
        <v>226</v>
      </c>
      <c r="F37" t="str">
        <f t="shared" si="5"/>
        <v>Gaughan, </v>
      </c>
      <c r="G37" t="str">
        <f t="shared" si="6"/>
        <v>Martin</v>
      </c>
      <c r="I37" s="2">
        <v>0.006423611111111112</v>
      </c>
      <c r="J37" s="126">
        <v>0.006597222222222222</v>
      </c>
      <c r="K37" s="126">
        <v>0.006597222222222222</v>
      </c>
      <c r="L37" s="126">
        <v>0.006597222222222222</v>
      </c>
      <c r="M37" s="126">
        <v>0.006597222222222222</v>
      </c>
    </row>
    <row r="38" spans="1:13" ht="12.75">
      <c r="A38" s="8">
        <f t="shared" si="2"/>
        <v>35</v>
      </c>
      <c r="B38" s="8">
        <v>35</v>
      </c>
      <c r="C38" s="10" t="s">
        <v>50</v>
      </c>
      <c r="D38" s="53" t="s">
        <v>178</v>
      </c>
      <c r="F38" t="str">
        <f t="shared" si="5"/>
        <v>Gillespie, </v>
      </c>
      <c r="G38" t="str">
        <f t="shared" si="6"/>
        <v>Steve</v>
      </c>
      <c r="I38" s="2">
        <v>0.005555555555555556</v>
      </c>
      <c r="J38" s="126">
        <v>0.005729166666666667</v>
      </c>
      <c r="K38" s="126">
        <v>0.005729166666666667</v>
      </c>
      <c r="L38" s="2">
        <v>0.005555555555555556</v>
      </c>
      <c r="M38" s="2">
        <v>0.005555555555555556</v>
      </c>
    </row>
    <row r="39" spans="1:13" ht="12.75">
      <c r="A39" s="8">
        <f t="shared" si="2"/>
        <v>36</v>
      </c>
      <c r="B39" s="8">
        <v>36</v>
      </c>
      <c r="C39" s="10" t="s">
        <v>127</v>
      </c>
      <c r="D39" s="53" t="s">
        <v>221</v>
      </c>
      <c r="F39" t="str">
        <f t="shared" si="5"/>
        <v>Glover, </v>
      </c>
      <c r="G39" t="str">
        <f t="shared" si="6"/>
        <v>Taylor</v>
      </c>
      <c r="I39" s="2">
        <v>0.007291666666666666</v>
      </c>
      <c r="J39" s="126">
        <v>0.0078125</v>
      </c>
      <c r="K39" s="126">
        <v>0.0078125</v>
      </c>
      <c r="L39" s="126">
        <v>0.0078125</v>
      </c>
      <c r="M39" s="126">
        <v>0.007986111111111112</v>
      </c>
    </row>
    <row r="40" spans="1:13" ht="12.75">
      <c r="A40" s="8">
        <f t="shared" si="2"/>
        <v>37</v>
      </c>
      <c r="B40" s="8">
        <v>37</v>
      </c>
      <c r="C40" s="10" t="s">
        <v>51</v>
      </c>
      <c r="D40" s="53"/>
      <c r="F40" t="str">
        <f t="shared" si="5"/>
        <v>Grieves, </v>
      </c>
      <c r="G40" t="str">
        <f t="shared" si="6"/>
        <v>Andrew</v>
      </c>
      <c r="I40" s="2">
        <v>0.005208333333333333</v>
      </c>
      <c r="J40" s="126">
        <v>0.005381944444444445</v>
      </c>
      <c r="K40" s="126">
        <v>0.005381944444444445</v>
      </c>
      <c r="L40" s="126">
        <v>0.005381944444444445</v>
      </c>
      <c r="M40" s="2">
        <v>0.005381944444444445</v>
      </c>
    </row>
    <row r="41" spans="1:13" ht="12.75">
      <c r="A41" s="8">
        <f t="shared" si="2"/>
        <v>38</v>
      </c>
      <c r="B41" s="8">
        <v>38</v>
      </c>
      <c r="C41" s="10" t="s">
        <v>96</v>
      </c>
      <c r="D41" s="53" t="s">
        <v>198</v>
      </c>
      <c r="F41" t="str">
        <f t="shared" si="5"/>
        <v>Hall, </v>
      </c>
      <c r="G41" t="str">
        <f t="shared" si="6"/>
        <v>Rob</v>
      </c>
      <c r="I41" s="2">
        <v>0.0050347222222222225</v>
      </c>
      <c r="J41" s="126">
        <v>0.005381944444444445</v>
      </c>
      <c r="K41" s="126">
        <v>0.005381944444444445</v>
      </c>
      <c r="L41" s="126">
        <v>0.005381944444444445</v>
      </c>
      <c r="M41" s="2">
        <v>0.005381944444444445</v>
      </c>
    </row>
    <row r="42" spans="1:13" ht="12.75">
      <c r="A42" s="8">
        <f t="shared" si="2"/>
        <v>39</v>
      </c>
      <c r="B42" s="8">
        <v>39</v>
      </c>
      <c r="C42" s="10" t="s">
        <v>262</v>
      </c>
      <c r="D42" s="53"/>
      <c r="F42" t="str">
        <f t="shared" si="5"/>
        <v>Wood, </v>
      </c>
      <c r="G42" t="str">
        <f t="shared" si="6"/>
        <v>Ella</v>
      </c>
      <c r="I42" s="2"/>
      <c r="J42" s="2"/>
      <c r="K42" s="126"/>
      <c r="L42" s="126"/>
      <c r="M42" s="126">
        <v>0.0006944444444444445</v>
      </c>
    </row>
    <row r="43" spans="1:13" ht="12.75">
      <c r="A43" s="8">
        <f t="shared" si="2"/>
        <v>40</v>
      </c>
      <c r="B43" s="8">
        <v>40</v>
      </c>
      <c r="C43" s="10" t="s">
        <v>128</v>
      </c>
      <c r="D43" s="53"/>
      <c r="F43" t="str">
        <f t="shared" si="5"/>
        <v>Henderson, </v>
      </c>
      <c r="G43" t="str">
        <f t="shared" si="6"/>
        <v>Natalie</v>
      </c>
      <c r="I43" s="2">
        <v>0.0046875</v>
      </c>
      <c r="J43" s="126">
        <v>0.0046875</v>
      </c>
      <c r="K43" s="2">
        <v>0.0046875</v>
      </c>
      <c r="L43" s="2">
        <v>0.0046875</v>
      </c>
      <c r="M43" s="2">
        <v>0.0046875</v>
      </c>
    </row>
    <row r="44" spans="1:13" ht="12.75">
      <c r="A44" s="8">
        <f t="shared" si="2"/>
        <v>41</v>
      </c>
      <c r="B44" s="8">
        <v>41</v>
      </c>
      <c r="C44" s="10" t="s">
        <v>52</v>
      </c>
      <c r="D44" s="53" t="s">
        <v>171</v>
      </c>
      <c r="F44" t="str">
        <f t="shared" si="5"/>
        <v>Herron, </v>
      </c>
      <c r="G44" t="str">
        <f t="shared" si="6"/>
        <v>Aynsley</v>
      </c>
      <c r="I44" s="2">
        <v>0.0022569444444444447</v>
      </c>
      <c r="J44" s="2">
        <v>0.0022569444444444447</v>
      </c>
      <c r="K44" s="2">
        <v>0.0020833333333333333</v>
      </c>
      <c r="L44" s="2">
        <v>0.0020833333333333333</v>
      </c>
      <c r="M44" s="2">
        <v>0.0020833333333333333</v>
      </c>
    </row>
    <row r="45" spans="1:13" ht="12.75">
      <c r="A45" s="8">
        <f t="shared" si="2"/>
        <v>42</v>
      </c>
      <c r="B45" s="8">
        <v>42</v>
      </c>
      <c r="C45" s="10" t="s">
        <v>80</v>
      </c>
      <c r="D45" s="53" t="s">
        <v>198</v>
      </c>
      <c r="F45" t="str">
        <f t="shared" si="5"/>
        <v>Herron, </v>
      </c>
      <c r="G45" t="str">
        <f t="shared" si="6"/>
        <v>Leanne</v>
      </c>
      <c r="I45" s="2">
        <v>0.005902777777777778</v>
      </c>
      <c r="J45" s="2">
        <v>0.005902777777777778</v>
      </c>
      <c r="K45" s="126">
        <v>0.006076388888888889</v>
      </c>
      <c r="L45" s="126">
        <v>0.006076388888888889</v>
      </c>
      <c r="M45" s="126">
        <v>0.006076388888888889</v>
      </c>
    </row>
    <row r="46" spans="1:13" ht="12.75">
      <c r="A46" s="8">
        <f t="shared" si="2"/>
        <v>43</v>
      </c>
      <c r="B46" s="8">
        <v>43</v>
      </c>
      <c r="C46" s="10" t="s">
        <v>95</v>
      </c>
      <c r="D46" s="53" t="s">
        <v>226</v>
      </c>
      <c r="F46" t="str">
        <f t="shared" si="5"/>
        <v>Hill, </v>
      </c>
      <c r="G46" t="str">
        <f t="shared" si="6"/>
        <v>Samantha</v>
      </c>
      <c r="I46" s="2">
        <v>0.0026041666666666665</v>
      </c>
      <c r="J46" s="2">
        <v>0.0026041666666666665</v>
      </c>
      <c r="K46" s="2">
        <v>0.0026041666666666665</v>
      </c>
      <c r="L46" s="2">
        <v>0.0442708333333333</v>
      </c>
      <c r="M46" s="2">
        <v>0.0442708333333333</v>
      </c>
    </row>
    <row r="47" spans="1:13" ht="12.75">
      <c r="A47" s="8">
        <f t="shared" si="2"/>
        <v>44</v>
      </c>
      <c r="B47" s="8">
        <v>44</v>
      </c>
      <c r="C47" s="10" t="s">
        <v>53</v>
      </c>
      <c r="D47" s="53"/>
      <c r="F47" t="str">
        <f t="shared" si="5"/>
        <v>Holland, </v>
      </c>
      <c r="G47" t="str">
        <f t="shared" si="6"/>
        <v>Tony</v>
      </c>
      <c r="I47" s="2">
        <v>0.006597222222222222</v>
      </c>
      <c r="J47" s="126">
        <v>0.0067708333333333336</v>
      </c>
      <c r="K47" s="126">
        <v>0.0067708333333333336</v>
      </c>
      <c r="L47" s="126">
        <v>0.0067708333333333336</v>
      </c>
      <c r="M47" s="126">
        <v>0.0067708333333333336</v>
      </c>
    </row>
    <row r="48" spans="1:13" ht="12.75">
      <c r="A48" s="8">
        <f t="shared" si="2"/>
        <v>45</v>
      </c>
      <c r="B48" s="8">
        <v>45</v>
      </c>
      <c r="C48" s="10" t="s">
        <v>54</v>
      </c>
      <c r="D48" s="53" t="s">
        <v>193</v>
      </c>
      <c r="F48" t="str">
        <f t="shared" si="5"/>
        <v>Holmback, </v>
      </c>
      <c r="G48" t="str">
        <f t="shared" si="6"/>
        <v>Peter</v>
      </c>
      <c r="I48" s="2">
        <v>0.007118055555555555</v>
      </c>
      <c r="J48" s="126">
        <v>0.006944444444444444</v>
      </c>
      <c r="K48" s="126">
        <v>0.006944444444444444</v>
      </c>
      <c r="L48" s="126">
        <v>0.0067708333333333336</v>
      </c>
      <c r="M48" s="126">
        <v>0.0067708333333333336</v>
      </c>
    </row>
    <row r="49" spans="1:13" ht="12.75">
      <c r="A49" s="8">
        <f t="shared" si="2"/>
        <v>46</v>
      </c>
      <c r="B49" s="8">
        <v>46</v>
      </c>
      <c r="C49" s="10" t="s">
        <v>98</v>
      </c>
      <c r="D49" s="53" t="s">
        <v>226</v>
      </c>
      <c r="F49" t="str">
        <f>LEFT(C49,(SEARCH(" ",C49)))</f>
        <v>Hope, </v>
      </c>
      <c r="G49" t="str">
        <f>MID(C49,(SEARCH(" ",C49)+1),20)</f>
        <v>Gareth</v>
      </c>
      <c r="I49" s="2">
        <v>0.005729166666666667</v>
      </c>
      <c r="J49" s="126">
        <v>0.005729166666666667</v>
      </c>
      <c r="K49" s="126">
        <v>0.005729166666666667</v>
      </c>
      <c r="L49" s="126">
        <v>0.005729166666666667</v>
      </c>
      <c r="M49" s="126">
        <v>0.005729166666666667</v>
      </c>
    </row>
    <row r="50" spans="1:13" ht="12.75">
      <c r="A50" s="8">
        <f t="shared" si="2"/>
        <v>47</v>
      </c>
      <c r="B50" s="8">
        <v>47</v>
      </c>
      <c r="C50" s="10" t="s">
        <v>55</v>
      </c>
      <c r="D50" s="53" t="s">
        <v>178</v>
      </c>
      <c r="F50" t="str">
        <f t="shared" si="5"/>
        <v>Ingram, </v>
      </c>
      <c r="G50" t="str">
        <f t="shared" si="6"/>
        <v>Ron</v>
      </c>
      <c r="I50" s="2">
        <v>0.0020833333333333333</v>
      </c>
      <c r="J50" s="126">
        <v>0.0031249999999999997</v>
      </c>
      <c r="K50" s="2">
        <v>0.003298611111111111</v>
      </c>
      <c r="L50" s="2">
        <v>0.003298611111111111</v>
      </c>
      <c r="M50" s="2">
        <v>0.003298611111111111</v>
      </c>
    </row>
    <row r="51" spans="1:13" ht="12.75">
      <c r="A51" s="8">
        <f t="shared" si="2"/>
        <v>48</v>
      </c>
      <c r="B51" s="8">
        <v>48</v>
      </c>
      <c r="C51" s="10" t="s">
        <v>56</v>
      </c>
      <c r="D51" s="53" t="s">
        <v>235</v>
      </c>
      <c r="F51" t="str">
        <f t="shared" si="5"/>
        <v>Jansen, </v>
      </c>
      <c r="G51" t="str">
        <f t="shared" si="6"/>
        <v>Jake</v>
      </c>
      <c r="I51" s="2">
        <v>0.007986111111111112</v>
      </c>
      <c r="J51" s="126">
        <v>0.008159722222222223</v>
      </c>
      <c r="K51" s="126">
        <v>0.008159722222222223</v>
      </c>
      <c r="L51" s="126">
        <v>0.008159722222222223</v>
      </c>
      <c r="M51" s="126">
        <v>0.007986111111111112</v>
      </c>
    </row>
    <row r="52" spans="1:13" ht="12.75">
      <c r="A52" s="8">
        <f t="shared" si="2"/>
        <v>49</v>
      </c>
      <c r="B52" s="8">
        <v>49</v>
      </c>
      <c r="C52" s="10" t="s">
        <v>57</v>
      </c>
      <c r="D52" s="53"/>
      <c r="F52" t="str">
        <f t="shared" si="5"/>
        <v>Johnson, </v>
      </c>
      <c r="G52" t="str">
        <f t="shared" si="6"/>
        <v>Ewa</v>
      </c>
      <c r="I52" s="2">
        <v>0.0022569444444444447</v>
      </c>
      <c r="J52" s="2">
        <v>0.0022569444444444447</v>
      </c>
      <c r="K52" s="126">
        <v>0.0022569444444444447</v>
      </c>
      <c r="L52" s="2">
        <v>0.0024305555555555556</v>
      </c>
      <c r="M52" s="2">
        <v>0.0024305555555555556</v>
      </c>
    </row>
    <row r="53" spans="1:13" ht="12.75">
      <c r="A53" s="8">
        <f t="shared" si="2"/>
        <v>50</v>
      </c>
      <c r="B53" s="8">
        <v>50</v>
      </c>
      <c r="C53" s="10" t="s">
        <v>107</v>
      </c>
      <c r="D53" s="53" t="s">
        <v>198</v>
      </c>
      <c r="F53" t="str">
        <f t="shared" si="5"/>
        <v>Knight, </v>
      </c>
      <c r="G53" t="str">
        <f t="shared" si="6"/>
        <v>Paul</v>
      </c>
      <c r="I53" s="2">
        <v>0.0062499999999999995</v>
      </c>
      <c r="J53" s="2">
        <v>0.0062499999999999995</v>
      </c>
      <c r="K53" s="2">
        <v>0.0062499999999999995</v>
      </c>
      <c r="L53" s="2">
        <v>0.0062499999999999995</v>
      </c>
      <c r="M53" s="2">
        <v>0.0062499999999999995</v>
      </c>
    </row>
    <row r="54" spans="1:13" ht="12.75">
      <c r="A54" s="8">
        <f t="shared" si="2"/>
        <v>51</v>
      </c>
      <c r="B54" s="8">
        <v>51</v>
      </c>
      <c r="C54" s="10" t="s">
        <v>129</v>
      </c>
      <c r="D54" s="53" t="s">
        <v>221</v>
      </c>
      <c r="F54" t="str">
        <f>LEFT(C54,(SEARCH(" ",C54)))</f>
        <v>Lamberth, </v>
      </c>
      <c r="G54" t="str">
        <f>MID(C54,(SEARCH(" ",C54)+1),20)</f>
        <v>Susan</v>
      </c>
      <c r="I54" s="2">
        <v>0.003298611111111111</v>
      </c>
      <c r="J54" s="2">
        <v>0.003298611111111111</v>
      </c>
      <c r="K54" s="2">
        <v>0.003298611111111111</v>
      </c>
      <c r="L54" s="2">
        <v>0.003298611111111111</v>
      </c>
      <c r="M54" s="2">
        <v>0.003298611111111111</v>
      </c>
    </row>
    <row r="55" spans="1:13" ht="12.75">
      <c r="A55" s="8">
        <f t="shared" si="2"/>
        <v>52</v>
      </c>
      <c r="B55" s="8">
        <v>52</v>
      </c>
      <c r="C55" s="10" t="s">
        <v>58</v>
      </c>
      <c r="D55" s="53" t="s">
        <v>204</v>
      </c>
      <c r="F55" t="str">
        <f>LEFT(C55,(SEARCH(" ",C55)))</f>
        <v>Lemin, </v>
      </c>
      <c r="G55" t="str">
        <f>MID(C55,(SEARCH(" ",C55)+1),20)</f>
        <v>Julie</v>
      </c>
      <c r="I55" s="2">
        <v>0.0050347222222222225</v>
      </c>
      <c r="J55" s="2">
        <v>0.0050347222222222225</v>
      </c>
      <c r="K55" s="126">
        <v>0.004861111111111111</v>
      </c>
      <c r="L55" s="126">
        <v>0.004861111111111111</v>
      </c>
      <c r="M55" s="126">
        <v>0.004861111111111111</v>
      </c>
    </row>
    <row r="56" spans="1:13" ht="12.75">
      <c r="A56" s="8">
        <f t="shared" si="2"/>
        <v>53</v>
      </c>
      <c r="B56" s="8">
        <v>53</v>
      </c>
      <c r="C56" s="10" t="s">
        <v>59</v>
      </c>
      <c r="D56" s="53" t="s">
        <v>178</v>
      </c>
      <c r="F56" t="str">
        <f>LEFT(C56,(SEARCH(" ",C56)))</f>
        <v>Lonsdale, </v>
      </c>
      <c r="G56" t="str">
        <f>MID(C56,(SEARCH(" ",C56)+1),20)</f>
        <v>Davina</v>
      </c>
      <c r="I56" s="2">
        <v>0.003472222222222222</v>
      </c>
      <c r="J56" s="2">
        <v>0.003472222222222222</v>
      </c>
      <c r="K56" s="2">
        <v>0.003472222222222222</v>
      </c>
      <c r="L56" s="126">
        <v>0.0031249999999999997</v>
      </c>
      <c r="M56" s="126">
        <v>0.0031249999999999997</v>
      </c>
    </row>
    <row r="57" spans="1:13" ht="12.75">
      <c r="A57" s="8">
        <f t="shared" si="2"/>
        <v>54</v>
      </c>
      <c r="B57" s="8">
        <v>54</v>
      </c>
      <c r="C57" s="10" t="s">
        <v>60</v>
      </c>
      <c r="D57" s="53" t="s">
        <v>164</v>
      </c>
      <c r="F57" t="str">
        <f>LEFT(C57,(SEARCH(" ",C57)))</f>
        <v>Lowes, </v>
      </c>
      <c r="G57" t="str">
        <f>MID(C57,(SEARCH(" ",C57)+1),20)</f>
        <v>Alison</v>
      </c>
      <c r="I57" s="2">
        <v>0.0026041666666666665</v>
      </c>
      <c r="J57" s="2">
        <v>0.0026041666666666665</v>
      </c>
      <c r="K57" s="126">
        <v>0.0022569444444444447</v>
      </c>
      <c r="L57" s="2">
        <v>0.0020833333333333333</v>
      </c>
      <c r="M57" s="126">
        <v>0.0019097222222222222</v>
      </c>
    </row>
    <row r="58" spans="1:13" ht="12.75">
      <c r="A58" s="8">
        <f t="shared" si="2"/>
        <v>55</v>
      </c>
      <c r="B58" s="8">
        <v>55</v>
      </c>
      <c r="C58" s="10" t="s">
        <v>84</v>
      </c>
      <c r="D58" s="53"/>
      <c r="F58" t="str">
        <f aca="true" t="shared" si="7" ref="F58:F99">LEFT(C58,(SEARCH(" ",C58)))</f>
        <v>Mallon, </v>
      </c>
      <c r="G58" t="str">
        <f aca="true" t="shared" si="8" ref="G58:G99">MID(C58,(SEARCH(" ",C58)+1),20)</f>
        <v>John</v>
      </c>
      <c r="I58" s="2">
        <v>0.003472222222222222</v>
      </c>
      <c r="J58" s="2">
        <v>0.003993055555555556</v>
      </c>
      <c r="K58" s="2">
        <v>0.003993055555555556</v>
      </c>
      <c r="L58" s="2">
        <v>0.003993055555555556</v>
      </c>
      <c r="M58" s="2">
        <v>0.003993055555555556</v>
      </c>
    </row>
    <row r="59" spans="1:13" ht="12.75">
      <c r="A59" s="8">
        <f t="shared" si="2"/>
        <v>56</v>
      </c>
      <c r="B59" s="8">
        <v>56</v>
      </c>
      <c r="C59" s="10" t="s">
        <v>130</v>
      </c>
      <c r="D59" s="53" t="s">
        <v>221</v>
      </c>
      <c r="F59" t="str">
        <f t="shared" si="7"/>
        <v>Margison, </v>
      </c>
      <c r="G59" t="str">
        <f t="shared" si="8"/>
        <v>Alfred</v>
      </c>
      <c r="I59" s="2">
        <v>0.0012152777777777778</v>
      </c>
      <c r="J59" s="126">
        <v>0.0010416666666666667</v>
      </c>
      <c r="K59" s="126">
        <v>0.0010416666666666667</v>
      </c>
      <c r="L59" s="126">
        <v>0.0010416666666666667</v>
      </c>
      <c r="M59" s="2"/>
    </row>
    <row r="60" spans="1:13" ht="12.75">
      <c r="A60" s="8">
        <f t="shared" si="2"/>
        <v>57</v>
      </c>
      <c r="B60" s="8">
        <v>57</v>
      </c>
      <c r="C60" s="10" t="s">
        <v>110</v>
      </c>
      <c r="D60" s="53" t="s">
        <v>204</v>
      </c>
      <c r="F60" t="str">
        <f t="shared" si="7"/>
        <v>Mason, </v>
      </c>
      <c r="G60" t="str">
        <f t="shared" si="8"/>
        <v>Claire</v>
      </c>
      <c r="I60" s="2">
        <v>0.0038194444444444443</v>
      </c>
      <c r="J60" s="2">
        <v>0.0038194444444444443</v>
      </c>
      <c r="K60" s="2">
        <v>0.003645833333333333</v>
      </c>
      <c r="L60" s="2">
        <v>0.003645833333333333</v>
      </c>
      <c r="M60" s="2">
        <v>0.003472222222222222</v>
      </c>
    </row>
    <row r="61" spans="1:13" ht="12.75">
      <c r="A61" s="8">
        <f t="shared" si="2"/>
        <v>58</v>
      </c>
      <c r="B61" s="8">
        <v>58</v>
      </c>
      <c r="C61" s="10" t="s">
        <v>131</v>
      </c>
      <c r="D61" s="53" t="s">
        <v>186</v>
      </c>
      <c r="F61" t="str">
        <f t="shared" si="7"/>
        <v>Masterman, </v>
      </c>
      <c r="G61" t="str">
        <f t="shared" si="8"/>
        <v>Jake</v>
      </c>
      <c r="I61" s="2">
        <v>0.006944444444444444</v>
      </c>
      <c r="J61" s="126">
        <v>0.006944444444444444</v>
      </c>
      <c r="K61" s="126">
        <v>0.0067708333333333336</v>
      </c>
      <c r="L61" s="126">
        <v>0.006597222222222222</v>
      </c>
      <c r="M61" s="2">
        <v>0.006944444444444444</v>
      </c>
    </row>
    <row r="62" spans="1:13" ht="12.75">
      <c r="A62" s="8">
        <f t="shared" si="2"/>
        <v>59</v>
      </c>
      <c r="B62" s="8">
        <v>59</v>
      </c>
      <c r="C62" s="10" t="s">
        <v>61</v>
      </c>
      <c r="D62" s="53" t="s">
        <v>226</v>
      </c>
      <c r="F62" t="str">
        <f t="shared" si="7"/>
        <v>Maylia, </v>
      </c>
      <c r="G62" t="str">
        <f t="shared" si="8"/>
        <v>Peter</v>
      </c>
      <c r="I62" s="2">
        <v>0.0038194444444444443</v>
      </c>
      <c r="J62" s="2">
        <v>0.003472222222222222</v>
      </c>
      <c r="K62" s="2">
        <v>0.003472222222222222</v>
      </c>
      <c r="L62" s="2">
        <v>0.003472222222222222</v>
      </c>
      <c r="M62" s="2">
        <v>0.003472222222222222</v>
      </c>
    </row>
    <row r="63" spans="1:13" ht="12.75">
      <c r="A63" s="8">
        <f t="shared" si="2"/>
        <v>60</v>
      </c>
      <c r="B63" s="8">
        <v>60</v>
      </c>
      <c r="C63" s="10" t="s">
        <v>62</v>
      </c>
      <c r="D63" s="53" t="s">
        <v>198</v>
      </c>
      <c r="F63" t="str">
        <f t="shared" si="7"/>
        <v>McCabe, </v>
      </c>
      <c r="G63" t="str">
        <f t="shared" si="8"/>
        <v>Terry</v>
      </c>
      <c r="I63" s="2">
        <v>0.0046875</v>
      </c>
      <c r="J63" s="126">
        <v>0.004513888888888889</v>
      </c>
      <c r="K63" s="2">
        <v>0.0046875</v>
      </c>
      <c r="L63" s="2">
        <v>0.0046875</v>
      </c>
      <c r="M63" s="126">
        <v>0.004513888888888889</v>
      </c>
    </row>
    <row r="64" spans="1:13" ht="12.75">
      <c r="A64" s="8">
        <f t="shared" si="2"/>
        <v>61</v>
      </c>
      <c r="B64" s="8">
        <v>61</v>
      </c>
      <c r="C64" s="10" t="s">
        <v>132</v>
      </c>
      <c r="D64" s="53" t="s">
        <v>207</v>
      </c>
      <c r="F64" t="str">
        <f t="shared" si="7"/>
        <v>McDonald, </v>
      </c>
      <c r="G64" t="str">
        <f t="shared" si="8"/>
        <v>Rob</v>
      </c>
      <c r="I64" s="2">
        <v>0.0067708333333333336</v>
      </c>
      <c r="J64" s="126">
        <v>0.0067708333333333336</v>
      </c>
      <c r="K64" s="126">
        <v>0.0067708333333333336</v>
      </c>
      <c r="L64" s="126">
        <v>0.006597222222222222</v>
      </c>
      <c r="M64" s="126">
        <v>0.0067708333333333336</v>
      </c>
    </row>
    <row r="65" spans="1:13" ht="12.75">
      <c r="A65" s="8">
        <f t="shared" si="2"/>
        <v>62</v>
      </c>
      <c r="B65" s="8">
        <v>62</v>
      </c>
      <c r="C65" s="10" t="s">
        <v>133</v>
      </c>
      <c r="D65" s="53"/>
      <c r="F65" t="str">
        <f t="shared" si="7"/>
        <v>McGarry, </v>
      </c>
      <c r="G65" t="str">
        <f t="shared" si="8"/>
        <v>David</v>
      </c>
      <c r="I65" s="2">
        <v>0.005208333333333333</v>
      </c>
      <c r="J65" s="126">
        <v>0.005381944444444445</v>
      </c>
      <c r="K65" s="126">
        <v>0.005381944444444445</v>
      </c>
      <c r="L65" s="126">
        <v>0.005381944444444445</v>
      </c>
      <c r="M65" s="2">
        <v>0.005381944444444445</v>
      </c>
    </row>
    <row r="66" spans="1:13" ht="12.75">
      <c r="A66" s="8">
        <f t="shared" si="2"/>
        <v>63</v>
      </c>
      <c r="B66" s="8">
        <v>63</v>
      </c>
      <c r="C66" s="10" t="s">
        <v>134</v>
      </c>
      <c r="D66" s="53" t="s">
        <v>207</v>
      </c>
      <c r="F66" t="str">
        <f t="shared" si="7"/>
        <v>McSloy, </v>
      </c>
      <c r="G66" t="str">
        <f t="shared" si="8"/>
        <v>Richard</v>
      </c>
      <c r="I66" s="2">
        <v>0.004861111111111111</v>
      </c>
      <c r="J66" s="2">
        <v>0.004861111111111111</v>
      </c>
      <c r="K66" s="126">
        <v>0.004861111111111111</v>
      </c>
      <c r="L66" s="126">
        <v>0.004861111111111111</v>
      </c>
      <c r="M66" s="126">
        <v>0.004861111111111111</v>
      </c>
    </row>
    <row r="67" spans="1:13" ht="12.75">
      <c r="A67" s="8">
        <f t="shared" si="2"/>
        <v>64</v>
      </c>
      <c r="B67" s="8">
        <v>64</v>
      </c>
      <c r="C67" s="10" t="s">
        <v>63</v>
      </c>
      <c r="D67" s="53" t="s">
        <v>198</v>
      </c>
      <c r="F67" t="str">
        <f t="shared" si="7"/>
        <v>Morris, </v>
      </c>
      <c r="G67" t="str">
        <f t="shared" si="8"/>
        <v>Helen</v>
      </c>
      <c r="I67" s="2">
        <v>0.004340277777777778</v>
      </c>
      <c r="J67" s="2">
        <v>0.004340277777777778</v>
      </c>
      <c r="K67" s="126">
        <v>0.004513888888888889</v>
      </c>
      <c r="L67" s="126">
        <v>0.004513888888888889</v>
      </c>
      <c r="M67" s="2">
        <v>0.0046875</v>
      </c>
    </row>
    <row r="68" spans="1:13" ht="12.75">
      <c r="A68" s="8">
        <f t="shared" si="2"/>
        <v>65</v>
      </c>
      <c r="B68" s="8">
        <v>65</v>
      </c>
      <c r="C68" s="10" t="s">
        <v>102</v>
      </c>
      <c r="D68" s="53" t="s">
        <v>164</v>
      </c>
      <c r="F68" t="str">
        <f t="shared" si="7"/>
        <v>Munro, </v>
      </c>
      <c r="G68" t="str">
        <f t="shared" si="8"/>
        <v>Lynn</v>
      </c>
      <c r="I68" s="2">
        <v>0.0012152777777777778</v>
      </c>
      <c r="J68" s="126">
        <v>0.0010416666666666667</v>
      </c>
      <c r="K68" s="126">
        <v>0.0010416666666666667</v>
      </c>
      <c r="L68" s="126">
        <v>0.0010416666666666667</v>
      </c>
      <c r="M68" s="126">
        <v>0.0006944444444444445</v>
      </c>
    </row>
    <row r="69" spans="1:13" ht="12.75">
      <c r="A69" s="8">
        <f t="shared" si="2"/>
        <v>66</v>
      </c>
      <c r="B69" s="8">
        <v>66</v>
      </c>
      <c r="C69" s="10" t="s">
        <v>64</v>
      </c>
      <c r="D69" s="53" t="s">
        <v>186</v>
      </c>
      <c r="F69" t="str">
        <f t="shared" si="7"/>
        <v>Nicholson, </v>
      </c>
      <c r="G69" t="str">
        <f t="shared" si="8"/>
        <v>Mark</v>
      </c>
      <c r="I69" s="2">
        <v>0.006423611111111112</v>
      </c>
      <c r="J69" s="2">
        <v>0.006423611111111112</v>
      </c>
      <c r="K69" s="2">
        <v>0.0062499999999999995</v>
      </c>
      <c r="L69" s="126">
        <v>0.006076388888888889</v>
      </c>
      <c r="M69" s="126">
        <v>0.006076388888888889</v>
      </c>
    </row>
    <row r="70" spans="1:13" ht="12.75">
      <c r="A70" s="8">
        <f aca="true" t="shared" si="9" ref="A70:A101">+A69+1</f>
        <v>67</v>
      </c>
      <c r="B70" s="8">
        <v>67</v>
      </c>
      <c r="C70" s="10" t="s">
        <v>135</v>
      </c>
      <c r="D70" s="53" t="s">
        <v>235</v>
      </c>
      <c r="F70" t="str">
        <f t="shared" si="7"/>
        <v>N'Jai, </v>
      </c>
      <c r="G70" t="str">
        <f t="shared" si="8"/>
        <v>Dan</v>
      </c>
      <c r="I70" s="2">
        <v>0.0067708333333333336</v>
      </c>
      <c r="J70" s="126">
        <v>0.0067708333333333336</v>
      </c>
      <c r="K70" s="126">
        <v>0.0067708333333333336</v>
      </c>
      <c r="L70" s="126">
        <v>0.0067708333333333336</v>
      </c>
      <c r="M70" s="126">
        <v>0.0067708333333333336</v>
      </c>
    </row>
    <row r="71" spans="1:13" ht="12.75">
      <c r="A71" s="8">
        <f t="shared" si="9"/>
        <v>68</v>
      </c>
      <c r="B71" s="8">
        <v>68</v>
      </c>
      <c r="C71" s="10" t="s">
        <v>136</v>
      </c>
      <c r="D71" s="53" t="s">
        <v>204</v>
      </c>
      <c r="F71" t="str">
        <f t="shared" si="7"/>
        <v>Nutt, </v>
      </c>
      <c r="G71" t="str">
        <f t="shared" si="8"/>
        <v>Jude</v>
      </c>
      <c r="I71" s="2">
        <v>0.006597222222222222</v>
      </c>
      <c r="J71" s="2">
        <v>0.006423611111111112</v>
      </c>
      <c r="K71" s="126">
        <v>0.006423611111111112</v>
      </c>
      <c r="L71" s="2">
        <v>0.0062499999999999995</v>
      </c>
      <c r="M71" s="2">
        <v>0.006423611111111112</v>
      </c>
    </row>
    <row r="72" spans="1:13" ht="12.75">
      <c r="A72" s="8">
        <f t="shared" si="9"/>
        <v>69</v>
      </c>
      <c r="B72" s="8">
        <v>69</v>
      </c>
      <c r="C72" s="10" t="s">
        <v>65</v>
      </c>
      <c r="D72" s="53" t="s">
        <v>156</v>
      </c>
      <c r="F72" t="str">
        <f t="shared" si="7"/>
        <v>Ponton, </v>
      </c>
      <c r="G72" t="str">
        <f t="shared" si="8"/>
        <v>Mark</v>
      </c>
      <c r="I72" s="2">
        <v>0.005729166666666667</v>
      </c>
      <c r="J72" s="2">
        <v>0.005555555555555556</v>
      </c>
      <c r="K72" s="2">
        <v>0.005555555555555556</v>
      </c>
      <c r="L72" s="126">
        <v>0.005381944444444445</v>
      </c>
      <c r="M72" s="126">
        <v>0.005208333333333333</v>
      </c>
    </row>
    <row r="73" spans="1:13" ht="12.75">
      <c r="A73" s="8">
        <f t="shared" si="9"/>
        <v>70</v>
      </c>
      <c r="B73" s="8">
        <v>70</v>
      </c>
      <c r="C73" s="10" t="s">
        <v>66</v>
      </c>
      <c r="D73" s="53" t="s">
        <v>226</v>
      </c>
      <c r="F73" t="str">
        <f t="shared" si="7"/>
        <v>Potts, </v>
      </c>
      <c r="G73" t="str">
        <f t="shared" si="8"/>
        <v>David</v>
      </c>
      <c r="I73" s="2">
        <v>0.005555555555555556</v>
      </c>
      <c r="J73" s="2">
        <v>0.005555555555555556</v>
      </c>
      <c r="K73" s="126">
        <v>0.005381944444444445</v>
      </c>
      <c r="L73" s="126">
        <v>0.005381944444444445</v>
      </c>
      <c r="M73" s="2">
        <v>0.005381944444444445</v>
      </c>
    </row>
    <row r="74" spans="1:13" ht="12.75">
      <c r="A74" s="8">
        <f t="shared" si="9"/>
        <v>71</v>
      </c>
      <c r="B74" s="8">
        <v>71</v>
      </c>
      <c r="C74" s="10" t="s">
        <v>113</v>
      </c>
      <c r="D74" s="53"/>
      <c r="F74" t="str">
        <f t="shared" si="7"/>
        <v>Povey, </v>
      </c>
      <c r="G74" t="str">
        <f t="shared" si="8"/>
        <v>Scott</v>
      </c>
      <c r="I74" s="2">
        <v>0.007291666666666666</v>
      </c>
      <c r="J74" s="2">
        <v>0.007291666666666666</v>
      </c>
      <c r="K74" s="2">
        <v>0.007291666666666666</v>
      </c>
      <c r="L74" s="126">
        <v>0.007291666666666666</v>
      </c>
      <c r="M74" s="126">
        <v>0.007291666666666666</v>
      </c>
    </row>
    <row r="75" spans="1:13" ht="12.75">
      <c r="A75" s="8">
        <f t="shared" si="9"/>
        <v>72</v>
      </c>
      <c r="B75" s="8">
        <v>72</v>
      </c>
      <c r="C75" s="10" t="s">
        <v>109</v>
      </c>
      <c r="D75" s="53" t="s">
        <v>204</v>
      </c>
      <c r="F75" t="str">
        <f t="shared" si="7"/>
        <v>Raithby, </v>
      </c>
      <c r="G75" t="str">
        <f t="shared" si="8"/>
        <v>Hayley</v>
      </c>
      <c r="I75" s="2">
        <v>0.004340277777777778</v>
      </c>
      <c r="J75" s="126">
        <v>0.004166666666666667</v>
      </c>
      <c r="K75" s="2">
        <v>0.0038194444444444443</v>
      </c>
      <c r="L75" s="2">
        <v>0.0038194444444444443</v>
      </c>
      <c r="M75" s="2">
        <v>0.0038194444444444443</v>
      </c>
    </row>
    <row r="76" spans="1:13" ht="12.75">
      <c r="A76" s="8">
        <f t="shared" si="9"/>
        <v>73</v>
      </c>
      <c r="B76" s="8">
        <v>73</v>
      </c>
      <c r="C76" s="10" t="s">
        <v>67</v>
      </c>
      <c r="D76" s="53" t="s">
        <v>193</v>
      </c>
      <c r="F76" t="str">
        <f t="shared" si="7"/>
        <v>Rawlinson, </v>
      </c>
      <c r="G76" t="str">
        <f t="shared" si="8"/>
        <v>Louise</v>
      </c>
      <c r="I76" s="2">
        <v>0.003472222222222222</v>
      </c>
      <c r="J76" s="2">
        <v>0.003472222222222222</v>
      </c>
      <c r="K76" s="2">
        <v>0.003472222222222222</v>
      </c>
      <c r="L76" s="2">
        <v>0.003472222222222222</v>
      </c>
      <c r="M76" s="2">
        <v>0.003298611111111111</v>
      </c>
    </row>
    <row r="77" spans="1:13" ht="12.75">
      <c r="A77" s="8">
        <f t="shared" si="9"/>
        <v>74</v>
      </c>
      <c r="B77" s="8">
        <v>74</v>
      </c>
      <c r="C77" s="10" t="s">
        <v>68</v>
      </c>
      <c r="D77" s="53" t="s">
        <v>156</v>
      </c>
      <c r="F77" t="str">
        <f t="shared" si="7"/>
        <v>Roberts, </v>
      </c>
      <c r="G77" t="str">
        <f t="shared" si="8"/>
        <v>Dave</v>
      </c>
      <c r="I77" s="2">
        <v>0.006076388888888889</v>
      </c>
      <c r="J77" s="2">
        <v>0.006076388888888889</v>
      </c>
      <c r="K77" s="126">
        <v>0.005729166666666667</v>
      </c>
      <c r="L77" s="126">
        <v>0.005729166666666667</v>
      </c>
      <c r="M77" s="2">
        <v>0.005555555555555556</v>
      </c>
    </row>
    <row r="78" spans="1:13" ht="12.75">
      <c r="A78" s="8">
        <f t="shared" si="9"/>
        <v>75</v>
      </c>
      <c r="B78" s="8">
        <v>75</v>
      </c>
      <c r="C78" s="10" t="s">
        <v>79</v>
      </c>
      <c r="D78" s="53" t="s">
        <v>156</v>
      </c>
      <c r="F78" t="str">
        <f t="shared" si="7"/>
        <v>Robinson, </v>
      </c>
      <c r="G78" t="str">
        <f t="shared" si="8"/>
        <v>Adam</v>
      </c>
      <c r="I78" s="2">
        <v>0.0062499999999999995</v>
      </c>
      <c r="J78" s="126">
        <v>0.005729166666666667</v>
      </c>
      <c r="K78" s="2">
        <v>0.005902777777777778</v>
      </c>
      <c r="L78" s="126">
        <v>0.005729166666666667</v>
      </c>
      <c r="M78" s="126">
        <v>0.006597222222222222</v>
      </c>
    </row>
    <row r="79" spans="1:13" ht="12.75">
      <c r="A79" s="8">
        <f t="shared" si="9"/>
        <v>76</v>
      </c>
      <c r="B79" s="8">
        <v>76</v>
      </c>
      <c r="C79" s="10" t="s">
        <v>89</v>
      </c>
      <c r="D79" s="53" t="s">
        <v>164</v>
      </c>
      <c r="F79" t="str">
        <f t="shared" si="7"/>
        <v>Rochester, </v>
      </c>
      <c r="G79" t="str">
        <f t="shared" si="8"/>
        <v>Sue</v>
      </c>
      <c r="I79" s="2">
        <v>0</v>
      </c>
      <c r="J79" s="132">
        <v>-1</v>
      </c>
      <c r="K79" s="132">
        <v>-1</v>
      </c>
      <c r="L79" s="132">
        <v>-1</v>
      </c>
      <c r="M79" s="132">
        <v>-0.5</v>
      </c>
    </row>
    <row r="80" spans="1:13" ht="12.75">
      <c r="A80" s="8">
        <f t="shared" si="9"/>
        <v>77</v>
      </c>
      <c r="B80" s="8">
        <v>77</v>
      </c>
      <c r="C80" s="10" t="s">
        <v>105</v>
      </c>
      <c r="D80" s="53"/>
      <c r="F80" t="str">
        <f t="shared" si="7"/>
        <v>Scott, </v>
      </c>
      <c r="G80" t="str">
        <f t="shared" si="8"/>
        <v>Andrea</v>
      </c>
      <c r="I80" s="2">
        <v>0.0020833333333333333</v>
      </c>
      <c r="J80" s="126">
        <v>0.0020833333333333333</v>
      </c>
      <c r="K80" s="2">
        <v>0.0020833333333333333</v>
      </c>
      <c r="L80" s="2">
        <v>0.0020833333333333333</v>
      </c>
      <c r="M80" s="2">
        <v>0.0020833333333333333</v>
      </c>
    </row>
    <row r="81" spans="1:13" ht="12.75">
      <c r="A81" s="8">
        <f t="shared" si="9"/>
        <v>78</v>
      </c>
      <c r="B81" s="8">
        <v>78</v>
      </c>
      <c r="C81" s="10" t="s">
        <v>90</v>
      </c>
      <c r="D81" s="53" t="s">
        <v>186</v>
      </c>
      <c r="F81" t="str">
        <f t="shared" si="7"/>
        <v>Scott, </v>
      </c>
      <c r="G81" t="str">
        <f t="shared" si="8"/>
        <v>Erin</v>
      </c>
      <c r="I81" s="2">
        <v>0.005381944444444445</v>
      </c>
      <c r="J81" s="126">
        <v>0.005381944444444445</v>
      </c>
      <c r="K81" s="2">
        <v>0.005555555555555556</v>
      </c>
      <c r="L81" s="2">
        <v>0.005555555555555556</v>
      </c>
      <c r="M81" s="2">
        <v>0.005555555555555556</v>
      </c>
    </row>
    <row r="82" spans="1:13" ht="12.75">
      <c r="A82" s="8">
        <f t="shared" si="9"/>
        <v>79</v>
      </c>
      <c r="B82" s="8">
        <v>79</v>
      </c>
      <c r="C82" s="10" t="s">
        <v>69</v>
      </c>
      <c r="D82" s="53" t="s">
        <v>207</v>
      </c>
      <c r="F82" t="str">
        <f t="shared" si="7"/>
        <v>Scott, </v>
      </c>
      <c r="G82" t="str">
        <f t="shared" si="8"/>
        <v>Martin</v>
      </c>
      <c r="I82" s="2">
        <v>0.006076388888888889</v>
      </c>
      <c r="J82" s="2">
        <v>0.006076388888888889</v>
      </c>
      <c r="K82" s="126">
        <v>0.006423611111111112</v>
      </c>
      <c r="L82" s="2">
        <v>0.0062499999999999995</v>
      </c>
      <c r="M82" s="126">
        <v>0.006597222222222222</v>
      </c>
    </row>
    <row r="83" spans="1:13" ht="12.75">
      <c r="A83" s="8">
        <f t="shared" si="9"/>
        <v>80</v>
      </c>
      <c r="B83" s="8">
        <v>80</v>
      </c>
      <c r="C83" s="10" t="s">
        <v>94</v>
      </c>
      <c r="D83" s="53" t="s">
        <v>226</v>
      </c>
      <c r="F83" t="str">
        <f t="shared" si="7"/>
        <v>Sellars, </v>
      </c>
      <c r="G83" t="str">
        <f t="shared" si="8"/>
        <v>Simon</v>
      </c>
      <c r="I83" s="2">
        <v>0.002777777777777778</v>
      </c>
      <c r="J83" s="2">
        <v>0.002777777777777778</v>
      </c>
      <c r="K83" s="2">
        <v>0.002777777777777778</v>
      </c>
      <c r="L83" s="2">
        <v>0.002777777777777778</v>
      </c>
      <c r="M83" s="2">
        <v>0.002777777777777778</v>
      </c>
    </row>
    <row r="84" spans="1:13" ht="12.75">
      <c r="A84" s="8">
        <f t="shared" si="9"/>
        <v>81</v>
      </c>
      <c r="B84" s="8">
        <v>81</v>
      </c>
      <c r="C84" s="10" t="s">
        <v>104</v>
      </c>
      <c r="D84" s="53" t="s">
        <v>213</v>
      </c>
      <c r="F84" t="str">
        <f t="shared" si="7"/>
        <v>Shanks, </v>
      </c>
      <c r="G84" t="str">
        <f t="shared" si="8"/>
        <v>Eleanor</v>
      </c>
      <c r="I84" s="2">
        <v>0.004166666666666667</v>
      </c>
      <c r="J84" s="126">
        <v>0.004166666666666667</v>
      </c>
      <c r="K84" s="126">
        <v>0.004166666666666667</v>
      </c>
      <c r="L84" s="126">
        <v>0.004166666666666667</v>
      </c>
      <c r="M84" s="126">
        <v>0.004166666666666667</v>
      </c>
    </row>
    <row r="85" spans="1:13" ht="12.75">
      <c r="A85" s="8">
        <f t="shared" si="9"/>
        <v>82</v>
      </c>
      <c r="B85" s="8">
        <v>82</v>
      </c>
      <c r="C85" t="s">
        <v>149</v>
      </c>
      <c r="D85" s="53" t="s">
        <v>186</v>
      </c>
      <c r="F85" t="str">
        <f t="shared" si="7"/>
        <v>Sheffer, </v>
      </c>
      <c r="G85" t="str">
        <f t="shared" si="8"/>
        <v>Chris</v>
      </c>
      <c r="I85" s="2">
        <v>0.006944444444444444</v>
      </c>
      <c r="J85" s="2">
        <v>0.007291666666666666</v>
      </c>
      <c r="K85" s="2">
        <v>0.007291666666666666</v>
      </c>
      <c r="L85" s="2">
        <v>0.007118055555555555</v>
      </c>
      <c r="M85" s="2">
        <v>0.007118055555555555</v>
      </c>
    </row>
    <row r="86" spans="1:13" ht="12.75">
      <c r="A86" s="8">
        <f t="shared" si="9"/>
        <v>83</v>
      </c>
      <c r="B86" s="8">
        <v>83</v>
      </c>
      <c r="C86" s="10" t="s">
        <v>137</v>
      </c>
      <c r="D86" s="53" t="s">
        <v>221</v>
      </c>
      <c r="F86" t="str">
        <f t="shared" si="7"/>
        <v>Shiel, </v>
      </c>
      <c r="G86" t="str">
        <f t="shared" si="8"/>
        <v>Ryan</v>
      </c>
      <c r="I86" s="2">
        <v>0.0062499999999999995</v>
      </c>
      <c r="J86" s="2">
        <v>0.006076388888888889</v>
      </c>
      <c r="K86" s="126">
        <v>0.006076388888888889</v>
      </c>
      <c r="L86" s="2">
        <v>0.005902777777777778</v>
      </c>
      <c r="M86" s="2">
        <v>0.005902777777777778</v>
      </c>
    </row>
    <row r="87" spans="1:13" ht="12.75">
      <c r="A87" s="8">
        <f t="shared" si="9"/>
        <v>84</v>
      </c>
      <c r="B87" s="8">
        <v>84</v>
      </c>
      <c r="C87" s="10" t="s">
        <v>70</v>
      </c>
      <c r="D87" s="53" t="s">
        <v>178</v>
      </c>
      <c r="F87" t="str">
        <f t="shared" si="7"/>
        <v>Shillinglaw, </v>
      </c>
      <c r="G87" t="str">
        <f t="shared" si="8"/>
        <v>Richard</v>
      </c>
      <c r="I87" s="2">
        <v>0.004513888888888889</v>
      </c>
      <c r="J87" s="126">
        <v>0.004513888888888889</v>
      </c>
      <c r="K87" s="126">
        <v>0.004861111111111111</v>
      </c>
      <c r="L87" s="126">
        <v>0.004861111111111111</v>
      </c>
      <c r="M87" s="126">
        <v>0.005208333333333333</v>
      </c>
    </row>
    <row r="88" spans="1:13" ht="12.75">
      <c r="A88" s="8">
        <f t="shared" si="9"/>
        <v>85</v>
      </c>
      <c r="B88" s="8">
        <v>85</v>
      </c>
      <c r="C88" s="10" t="s">
        <v>147</v>
      </c>
      <c r="D88" s="53" t="s">
        <v>204</v>
      </c>
      <c r="F88" t="str">
        <f t="shared" si="7"/>
        <v>Singleton, </v>
      </c>
      <c r="G88" t="str">
        <f t="shared" si="8"/>
        <v>Karen</v>
      </c>
      <c r="I88" s="2">
        <v>0.004166666666666667</v>
      </c>
      <c r="J88" s="126">
        <v>0.004166666666666667</v>
      </c>
      <c r="K88" s="126">
        <v>0.004340277777777778</v>
      </c>
      <c r="L88" s="2">
        <v>0.004340277777777778</v>
      </c>
      <c r="M88" s="2">
        <v>0.004340277777777778</v>
      </c>
    </row>
    <row r="89" spans="1:13" ht="12.75">
      <c r="A89" s="8">
        <f t="shared" si="9"/>
        <v>86</v>
      </c>
      <c r="B89" s="8">
        <v>86</v>
      </c>
      <c r="C89" s="10" t="s">
        <v>71</v>
      </c>
      <c r="D89" s="53" t="s">
        <v>156</v>
      </c>
      <c r="F89" t="str">
        <f t="shared" si="7"/>
        <v>Smith, </v>
      </c>
      <c r="G89" t="str">
        <f t="shared" si="8"/>
        <v>Dale</v>
      </c>
      <c r="I89" s="2">
        <v>0.0067708333333333336</v>
      </c>
      <c r="J89" s="2">
        <v>0.007291666666666666</v>
      </c>
      <c r="K89" s="126">
        <v>0.007118055555555555</v>
      </c>
      <c r="L89" s="2">
        <v>0.007118055555555555</v>
      </c>
      <c r="M89" s="2">
        <v>0.007118055555555555</v>
      </c>
    </row>
    <row r="90" spans="1:13" ht="12.75">
      <c r="A90" s="8">
        <f t="shared" si="9"/>
        <v>87</v>
      </c>
      <c r="B90" s="8">
        <v>87</v>
      </c>
      <c r="C90" s="10" t="s">
        <v>91</v>
      </c>
      <c r="D90" s="53" t="s">
        <v>193</v>
      </c>
      <c r="F90" t="str">
        <f t="shared" si="7"/>
        <v>Stewart, </v>
      </c>
      <c r="G90" t="str">
        <f t="shared" si="8"/>
        <v>Claire</v>
      </c>
      <c r="I90" s="2">
        <v>0.0022569444444444447</v>
      </c>
      <c r="J90" s="126">
        <v>0.001736111111111111</v>
      </c>
      <c r="K90" s="126">
        <v>0.001736111111111111</v>
      </c>
      <c r="L90" s="126">
        <v>0.001736111111111111</v>
      </c>
      <c r="M90" s="126">
        <v>0.001736111111111111</v>
      </c>
    </row>
    <row r="91" spans="1:13" ht="12.75">
      <c r="A91" s="8">
        <f t="shared" si="9"/>
        <v>88</v>
      </c>
      <c r="B91" s="8">
        <v>88</v>
      </c>
      <c r="C91" s="10" t="s">
        <v>72</v>
      </c>
      <c r="D91" s="53" t="s">
        <v>193</v>
      </c>
      <c r="F91" t="str">
        <f t="shared" si="7"/>
        <v>Stewart, </v>
      </c>
      <c r="G91" t="str">
        <f t="shared" si="8"/>
        <v>Graeme</v>
      </c>
      <c r="I91" s="2">
        <v>0.0067708333333333336</v>
      </c>
      <c r="J91" s="2">
        <v>0.007291666666666666</v>
      </c>
      <c r="K91" s="2">
        <v>0.007291666666666666</v>
      </c>
      <c r="L91" s="2">
        <v>0.007118055555555555</v>
      </c>
      <c r="M91" s="2">
        <v>0.007118055555555555</v>
      </c>
    </row>
    <row r="92" spans="1:13" ht="12.75">
      <c r="A92" s="8">
        <f t="shared" si="9"/>
        <v>89</v>
      </c>
      <c r="B92" s="8">
        <v>89</v>
      </c>
      <c r="C92" s="10" t="s">
        <v>73</v>
      </c>
      <c r="D92" s="53" t="s">
        <v>235</v>
      </c>
      <c r="F92" t="str">
        <f t="shared" si="7"/>
        <v>Storey, </v>
      </c>
      <c r="G92" t="str">
        <f t="shared" si="8"/>
        <v>Calum</v>
      </c>
      <c r="I92" s="2">
        <v>0.006597222222222222</v>
      </c>
      <c r="J92" s="126">
        <v>0.006597222222222222</v>
      </c>
      <c r="K92" s="126">
        <v>0.006597222222222222</v>
      </c>
      <c r="L92" s="2">
        <v>0.006944444444444444</v>
      </c>
      <c r="M92" s="2">
        <v>0.006944444444444444</v>
      </c>
    </row>
    <row r="93" spans="1:13" ht="12.75">
      <c r="A93" s="8">
        <f t="shared" si="9"/>
        <v>90</v>
      </c>
      <c r="B93" s="8">
        <v>90</v>
      </c>
      <c r="C93" s="10" t="s">
        <v>138</v>
      </c>
      <c r="D93" s="53" t="s">
        <v>221</v>
      </c>
      <c r="F93" t="str">
        <f t="shared" si="7"/>
        <v>Swalwell, </v>
      </c>
      <c r="G93" t="str">
        <f t="shared" si="8"/>
        <v>Adam</v>
      </c>
      <c r="I93" s="2">
        <v>0.003472222222222222</v>
      </c>
      <c r="J93" s="2">
        <v>0.003472222222222222</v>
      </c>
      <c r="K93" s="2">
        <v>0.0062499999999999995</v>
      </c>
      <c r="L93" s="126">
        <v>0.006076388888888889</v>
      </c>
      <c r="M93" s="126">
        <v>0.006076388888888889</v>
      </c>
    </row>
    <row r="94" spans="1:13" ht="12.75">
      <c r="A94" s="8">
        <f t="shared" si="9"/>
        <v>91</v>
      </c>
      <c r="B94" s="8">
        <v>91</v>
      </c>
      <c r="C94" s="10" t="s">
        <v>74</v>
      </c>
      <c r="D94" s="53"/>
      <c r="F94" t="str">
        <f t="shared" si="7"/>
        <v>Turnbull, </v>
      </c>
      <c r="G94" t="str">
        <f t="shared" si="8"/>
        <v>Paul</v>
      </c>
      <c r="I94" s="2">
        <v>0.005208333333333333</v>
      </c>
      <c r="J94" s="126">
        <v>0.005381944444444445</v>
      </c>
      <c r="K94" s="126">
        <v>0.005381944444444445</v>
      </c>
      <c r="L94" s="126">
        <v>0.005381944444444445</v>
      </c>
      <c r="M94" s="2">
        <v>0.005381944444444445</v>
      </c>
    </row>
    <row r="95" spans="1:13" ht="12.75">
      <c r="A95" s="8">
        <f t="shared" si="9"/>
        <v>92</v>
      </c>
      <c r="B95" s="8">
        <v>92</v>
      </c>
      <c r="C95" s="10" t="s">
        <v>75</v>
      </c>
      <c r="D95" s="53"/>
      <c r="F95" t="str">
        <f t="shared" si="7"/>
        <v>Wallace, </v>
      </c>
      <c r="G95" t="str">
        <f t="shared" si="8"/>
        <v>Diane</v>
      </c>
      <c r="I95" s="2">
        <v>0.0026041666666666665</v>
      </c>
      <c r="J95" s="126">
        <v>0.0020833333333333333</v>
      </c>
      <c r="K95" s="2">
        <v>0.0020833333333333333</v>
      </c>
      <c r="L95" s="2">
        <v>0.0020833333333333333</v>
      </c>
      <c r="M95" s="2">
        <v>0.0020833333333333333</v>
      </c>
    </row>
    <row r="96" spans="1:13" ht="12.75">
      <c r="A96" s="8">
        <f t="shared" si="9"/>
        <v>93</v>
      </c>
      <c r="B96" s="8">
        <v>93</v>
      </c>
      <c r="C96" s="10" t="s">
        <v>139</v>
      </c>
      <c r="D96" s="53" t="s">
        <v>235</v>
      </c>
      <c r="F96" t="str">
        <f t="shared" si="7"/>
        <v>Wardle, </v>
      </c>
      <c r="G96" t="str">
        <f t="shared" si="8"/>
        <v>Debbie</v>
      </c>
      <c r="I96" s="2">
        <v>0.0019097222222222222</v>
      </c>
      <c r="J96" s="126">
        <v>0.0019097222222222222</v>
      </c>
      <c r="K96" s="126">
        <v>0.0015624999999999999</v>
      </c>
      <c r="L96" s="126">
        <v>0.0015624999999999999</v>
      </c>
      <c r="M96" s="126">
        <v>0.0012152777777777778</v>
      </c>
    </row>
    <row r="97" spans="1:13" ht="12.75">
      <c r="A97" s="8">
        <f t="shared" si="9"/>
        <v>94</v>
      </c>
      <c r="B97" s="8">
        <v>94</v>
      </c>
      <c r="C97" s="10" t="s">
        <v>148</v>
      </c>
      <c r="D97" s="53" t="s">
        <v>198</v>
      </c>
      <c r="F97" t="str">
        <f t="shared" si="7"/>
        <v>Walker, </v>
      </c>
      <c r="G97" t="str">
        <f t="shared" si="8"/>
        <v>Steve</v>
      </c>
      <c r="I97" s="2">
        <v>0.004166666666666667</v>
      </c>
      <c r="J97" s="2">
        <v>0.004166666666666667</v>
      </c>
      <c r="K97" s="126">
        <v>0.004166666666666667</v>
      </c>
      <c r="L97" s="126">
        <v>0.004166666666666667</v>
      </c>
      <c r="M97" s="126">
        <v>0.004166666666666667</v>
      </c>
    </row>
    <row r="98" spans="1:13" ht="12.75">
      <c r="A98" s="8">
        <f t="shared" si="9"/>
        <v>95</v>
      </c>
      <c r="B98" s="8">
        <v>95</v>
      </c>
      <c r="C98" s="10" t="s">
        <v>76</v>
      </c>
      <c r="D98" s="53"/>
      <c r="F98" t="str">
        <f t="shared" si="7"/>
        <v>Willshire, </v>
      </c>
      <c r="G98" t="str">
        <f t="shared" si="8"/>
        <v>Keith</v>
      </c>
      <c r="I98" s="2">
        <v>0.0024305555555555556</v>
      </c>
      <c r="J98" s="2">
        <v>0.0022569444444444447</v>
      </c>
      <c r="K98" s="126">
        <v>0.0022569444444444447</v>
      </c>
      <c r="L98" s="2">
        <v>0.0022569444444444447</v>
      </c>
      <c r="M98" s="2">
        <v>0.0022569444444444447</v>
      </c>
    </row>
    <row r="99" spans="1:13" ht="12.75">
      <c r="A99" s="8">
        <f t="shared" si="9"/>
        <v>96</v>
      </c>
      <c r="B99" s="8">
        <v>96</v>
      </c>
      <c r="C99" s="10" t="s">
        <v>77</v>
      </c>
      <c r="D99" s="53" t="s">
        <v>186</v>
      </c>
      <c r="F99" t="str">
        <f t="shared" si="7"/>
        <v>Woods, </v>
      </c>
      <c r="G99" t="str">
        <f t="shared" si="8"/>
        <v>Joseph</v>
      </c>
      <c r="I99" s="2">
        <v>0.007291666666666666</v>
      </c>
      <c r="J99" s="126">
        <v>0.006944444444444444</v>
      </c>
      <c r="K99" s="126">
        <v>0.006944444444444444</v>
      </c>
      <c r="L99" s="2">
        <v>0.006944444444444444</v>
      </c>
      <c r="M99" s="126">
        <v>0.007291666666666666</v>
      </c>
    </row>
    <row r="100" spans="1:13" ht="12.75">
      <c r="A100" s="8">
        <f t="shared" si="9"/>
        <v>97</v>
      </c>
      <c r="B100" s="8">
        <v>97</v>
      </c>
      <c r="C100" s="10" t="s">
        <v>92</v>
      </c>
      <c r="D100" s="53" t="s">
        <v>213</v>
      </c>
      <c r="F100" t="str">
        <f aca="true" t="shared" si="10" ref="F100:F105">LEFT(C100,(SEARCH(" ",C100)))</f>
        <v>Wright, </v>
      </c>
      <c r="G100" t="str">
        <f aca="true" t="shared" si="11" ref="G100:G105">MID(C100,(SEARCH(" ",C100)+1),20)</f>
        <v>Deborah</v>
      </c>
      <c r="I100" s="2">
        <v>0.002951388888888889</v>
      </c>
      <c r="J100" s="2">
        <v>0.002777777777777778</v>
      </c>
      <c r="K100" s="2">
        <v>0.002777777777777778</v>
      </c>
      <c r="L100" s="2">
        <v>0.0024305555555555556</v>
      </c>
      <c r="M100" s="2">
        <v>0.002777777777777778</v>
      </c>
    </row>
    <row r="101" spans="1:13" ht="12.75">
      <c r="A101" s="8">
        <f t="shared" si="9"/>
        <v>98</v>
      </c>
      <c r="B101" s="8">
        <v>98</v>
      </c>
      <c r="C101" s="10" t="s">
        <v>78</v>
      </c>
      <c r="D101" s="53" t="s">
        <v>213</v>
      </c>
      <c r="F101" t="str">
        <f t="shared" si="10"/>
        <v>Young, </v>
      </c>
      <c r="G101" t="str">
        <f t="shared" si="11"/>
        <v>Cath</v>
      </c>
      <c r="I101" s="2">
        <v>0.0046875</v>
      </c>
      <c r="J101" s="126">
        <v>0.0046875</v>
      </c>
      <c r="K101" s="2">
        <v>0.0046875</v>
      </c>
      <c r="L101" s="126">
        <v>0.004513888888888889</v>
      </c>
      <c r="M101" s="2">
        <v>0.0046875</v>
      </c>
    </row>
    <row r="102" spans="1:13" ht="12.75">
      <c r="A102" s="8">
        <v>99</v>
      </c>
      <c r="B102" s="8">
        <v>99</v>
      </c>
      <c r="C102" s="10" t="s">
        <v>256</v>
      </c>
      <c r="F102" t="str">
        <f t="shared" si="10"/>
        <v>Horsley, </v>
      </c>
      <c r="G102" t="str">
        <f t="shared" si="11"/>
        <v>Tony</v>
      </c>
      <c r="I102" s="2"/>
      <c r="J102" s="126">
        <v>0.0062499999999999995</v>
      </c>
      <c r="K102" s="126">
        <v>0.006597222222222222</v>
      </c>
      <c r="L102" s="126">
        <v>0.006597222222222222</v>
      </c>
      <c r="M102" s="126">
        <v>0.006597222222222222</v>
      </c>
    </row>
    <row r="103" spans="1:13" ht="12.75">
      <c r="A103" s="8">
        <v>100</v>
      </c>
      <c r="B103" s="8">
        <v>100</v>
      </c>
      <c r="C103" s="10" t="s">
        <v>257</v>
      </c>
      <c r="D103" s="53"/>
      <c r="F103" t="str">
        <f t="shared" si="10"/>
        <v>Fallon, </v>
      </c>
      <c r="G103" t="str">
        <f t="shared" si="11"/>
        <v>Rachelle</v>
      </c>
      <c r="I103" s="2"/>
      <c r="J103" s="126">
        <v>0.005208333333333333</v>
      </c>
      <c r="K103" s="2">
        <v>0.0050347222222222225</v>
      </c>
      <c r="L103" s="126">
        <v>0.004861111111111111</v>
      </c>
      <c r="M103" s="2">
        <v>0.005381944444444445</v>
      </c>
    </row>
    <row r="104" spans="1:13" ht="12.75">
      <c r="A104" s="8">
        <v>101</v>
      </c>
      <c r="B104" s="8">
        <v>101</v>
      </c>
      <c r="C104" s="10" t="s">
        <v>263</v>
      </c>
      <c r="D104" s="53"/>
      <c r="F104" t="str">
        <f>LEFT(C104,(SEARCH(" ",C104)))</f>
        <v>Drozdowicz, </v>
      </c>
      <c r="G104" t="str">
        <f>MID(C104,(SEARCH(" ",C104)+1),20)</f>
        <v>Marie</v>
      </c>
      <c r="I104" s="2"/>
      <c r="J104" s="126"/>
      <c r="K104" s="126"/>
      <c r="L104" s="126">
        <v>0.004861111111111111</v>
      </c>
      <c r="M104" s="126">
        <v>0.004861111111111111</v>
      </c>
    </row>
    <row r="105" spans="1:13" ht="12.75">
      <c r="A105" s="8">
        <v>102</v>
      </c>
      <c r="B105" s="8">
        <v>102</v>
      </c>
      <c r="C105" s="10" t="s">
        <v>260</v>
      </c>
      <c r="D105" s="53"/>
      <c r="F105" t="str">
        <f t="shared" si="10"/>
        <v>Whalley, </v>
      </c>
      <c r="G105" t="str">
        <f t="shared" si="11"/>
        <v>Paul</v>
      </c>
      <c r="I105" s="2"/>
      <c r="J105" s="2"/>
      <c r="K105" s="126">
        <v>0.006944444444444444</v>
      </c>
      <c r="L105" s="2">
        <v>0.007118055555555555</v>
      </c>
      <c r="M105" s="2">
        <v>0.007118055555555555</v>
      </c>
    </row>
    <row r="106" spans="2:13" ht="12.75">
      <c r="B106" s="8"/>
      <c r="C106" s="10"/>
      <c r="D106" s="53"/>
      <c r="I106" s="2"/>
      <c r="K106" s="126"/>
      <c r="L106" s="126"/>
      <c r="M106" s="126"/>
    </row>
    <row r="108" ht="12.75">
      <c r="M108" s="2"/>
    </row>
    <row r="110" spans="3:9" ht="12.75">
      <c r="C110" s="10"/>
      <c r="D110" s="53"/>
      <c r="I110" s="2"/>
    </row>
    <row r="118" ht="12.75">
      <c r="I118" s="53" t="s">
        <v>264</v>
      </c>
    </row>
  </sheetData>
  <sheetProtection/>
  <mergeCells count="1">
    <mergeCell ref="I2:K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84"/>
  <sheetViews>
    <sheetView zoomScale="75" zoomScaleNormal="75" zoomScalePageLayoutView="0" workbookViewId="0" topLeftCell="A19">
      <selection activeCell="H3" sqref="H3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142</v>
      </c>
      <c r="B1" s="4"/>
      <c r="C1" s="18"/>
      <c r="D1" s="18"/>
      <c r="E1" s="18"/>
      <c r="F1" s="18"/>
      <c r="G1" s="18"/>
      <c r="H1" s="18"/>
      <c r="K1" s="3"/>
    </row>
    <row r="2" spans="1:12" ht="20.25" customHeight="1">
      <c r="A2" s="4"/>
      <c r="B2" s="4"/>
      <c r="C2" s="18"/>
      <c r="D2" s="18"/>
      <c r="E2" s="18"/>
      <c r="F2" s="18"/>
      <c r="G2" s="18"/>
      <c r="H2" s="18"/>
      <c r="J2" s="141" t="s">
        <v>31</v>
      </c>
      <c r="K2" s="141"/>
      <c r="L2" s="141"/>
    </row>
    <row r="3" spans="1:13" ht="15" customHeight="1">
      <c r="A3" s="49" t="s">
        <v>7</v>
      </c>
      <c r="B3" s="49" t="s">
        <v>28</v>
      </c>
      <c r="C3" s="50"/>
      <c r="D3" s="51"/>
      <c r="E3" s="50"/>
      <c r="F3" s="50"/>
      <c r="G3" s="50"/>
      <c r="H3" s="50"/>
      <c r="I3" s="50"/>
      <c r="J3" s="50"/>
      <c r="K3" s="50"/>
      <c r="L3" s="50"/>
      <c r="M3" s="50"/>
    </row>
    <row r="4" spans="1:13" ht="15" customHeight="1">
      <c r="A4" s="49" t="s">
        <v>8</v>
      </c>
      <c r="B4" s="49" t="s">
        <v>29</v>
      </c>
      <c r="C4" s="49" t="s">
        <v>9</v>
      </c>
      <c r="D4" s="52" t="s">
        <v>10</v>
      </c>
      <c r="E4" s="49" t="s">
        <v>11</v>
      </c>
      <c r="F4" s="49" t="s">
        <v>12</v>
      </c>
      <c r="G4" s="49" t="s">
        <v>13</v>
      </c>
      <c r="H4" s="50"/>
      <c r="I4" s="49" t="s">
        <v>9</v>
      </c>
      <c r="J4" s="52" t="s">
        <v>10</v>
      </c>
      <c r="K4" s="49" t="s">
        <v>11</v>
      </c>
      <c r="L4" s="49" t="s">
        <v>12</v>
      </c>
      <c r="M4" s="49" t="s">
        <v>13</v>
      </c>
    </row>
    <row r="5" spans="1:13" ht="15" customHeight="1">
      <c r="A5" s="44">
        <v>47</v>
      </c>
      <c r="B5" s="44" t="str">
        <f>IF(A5="","",VLOOKUP(A5,Entrants!$B$4:$D$105,3))</f>
        <v>RR</v>
      </c>
      <c r="C5" s="44">
        <v>1</v>
      </c>
      <c r="D5" s="114" t="str">
        <f>IF(A5="","",VLOOKUP(A5,Entrants!$B$4:$D$105,2))</f>
        <v>Ingram, Ron</v>
      </c>
      <c r="E5" s="45">
        <v>0.016516203703703703</v>
      </c>
      <c r="F5" s="45">
        <f>IF(A5="","",VLOOKUP(A5,Entrants!$B$4:$I$105,8))</f>
        <v>0.0020833333333333333</v>
      </c>
      <c r="G5" s="45">
        <f aca="true" t="shared" si="0" ref="G5:G55">IF(D5="","",E5-F5)</f>
        <v>0.01443287037037037</v>
      </c>
      <c r="H5" s="7"/>
      <c r="I5" s="5">
        <v>1</v>
      </c>
      <c r="J5" s="47" t="s">
        <v>56</v>
      </c>
      <c r="K5" s="6">
        <v>0.017256944444444446</v>
      </c>
      <c r="L5" s="6">
        <v>0.007986111111111112</v>
      </c>
      <c r="M5" s="6">
        <v>0.009270833333333334</v>
      </c>
    </row>
    <row r="6" spans="1:13" ht="15" customHeight="1">
      <c r="A6" s="44">
        <v>36</v>
      </c>
      <c r="B6" s="44" t="str">
        <f>IF(A6="","",VLOOKUP(A6,Entrants!$B$4:$D$105,3))</f>
        <v>NK</v>
      </c>
      <c r="C6" s="44">
        <v>2</v>
      </c>
      <c r="D6" s="114" t="str">
        <f>IF(A6="","",VLOOKUP(A6,Entrants!$B$4:$D$105,2))</f>
        <v>Glover, Taylor</v>
      </c>
      <c r="E6" s="45">
        <v>0.016863425925925928</v>
      </c>
      <c r="F6" s="45">
        <f>IF(A6="","",VLOOKUP(A6,Entrants!$B$4:$I$105,8))</f>
        <v>0.007291666666666666</v>
      </c>
      <c r="G6" s="45">
        <f t="shared" si="0"/>
        <v>0.009571759259259262</v>
      </c>
      <c r="H6" s="7"/>
      <c r="I6" s="5">
        <v>2</v>
      </c>
      <c r="J6" s="43" t="s">
        <v>127</v>
      </c>
      <c r="K6" s="45">
        <v>0.016863425925925928</v>
      </c>
      <c r="L6" s="45">
        <v>0.007291666666666666</v>
      </c>
      <c r="M6" s="45">
        <v>0.009571759259259262</v>
      </c>
    </row>
    <row r="7" spans="1:13" ht="15" customHeight="1">
      <c r="A7" s="44">
        <v>55</v>
      </c>
      <c r="B7" s="44">
        <f>IF(A7="","",VLOOKUP(A7,Entrants!$B$4:$D$105,3))</f>
        <v>0</v>
      </c>
      <c r="C7" s="44">
        <v>3</v>
      </c>
      <c r="D7" s="114" t="str">
        <f>IF(A7="","",VLOOKUP(A7,Entrants!$B$4:$D$105,2))</f>
        <v>Mallon, John</v>
      </c>
      <c r="E7" s="45">
        <v>0.016863425925925928</v>
      </c>
      <c r="F7" s="45">
        <f>IF(A7="","",VLOOKUP(A7,Entrants!$B$4:$I$105,8))</f>
        <v>0.003472222222222222</v>
      </c>
      <c r="G7" s="45">
        <f t="shared" si="0"/>
        <v>0.013391203703703706</v>
      </c>
      <c r="H7" s="7"/>
      <c r="I7" s="5">
        <v>3</v>
      </c>
      <c r="J7" s="43" t="s">
        <v>47</v>
      </c>
      <c r="K7" s="45">
        <v>0.017407407407407406</v>
      </c>
      <c r="L7" s="45">
        <v>0.007465277777777778</v>
      </c>
      <c r="M7" s="45">
        <v>0.009942129629629627</v>
      </c>
    </row>
    <row r="8" spans="1:13" ht="15" customHeight="1">
      <c r="A8" s="44">
        <v>88</v>
      </c>
      <c r="B8" s="44" t="str">
        <f>IF(A8="","",VLOOKUP(A8,Entrants!$B$4:$D$105,3))</f>
        <v>MP</v>
      </c>
      <c r="C8" s="44">
        <v>4</v>
      </c>
      <c r="D8" s="114" t="str">
        <f>IF(A8="","",VLOOKUP(A8,Entrants!$B$4:$D$105,2))</f>
        <v>Stewart, Graeme</v>
      </c>
      <c r="E8" s="45">
        <v>0.01695601851851852</v>
      </c>
      <c r="F8" s="45">
        <f>IF(A8="","",VLOOKUP(A8,Entrants!$B$4:$I$105,8))</f>
        <v>0.0067708333333333336</v>
      </c>
      <c r="G8" s="45">
        <f t="shared" si="0"/>
        <v>0.010185185185185186</v>
      </c>
      <c r="H8" s="7"/>
      <c r="I8" s="5">
        <v>4</v>
      </c>
      <c r="J8" s="43" t="s">
        <v>72</v>
      </c>
      <c r="K8" s="45">
        <v>0.01695601851851852</v>
      </c>
      <c r="L8" s="45">
        <v>0.0067708333333333336</v>
      </c>
      <c r="M8" s="45">
        <v>0.010185185185185186</v>
      </c>
    </row>
    <row r="9" spans="1:13" ht="15" customHeight="1">
      <c r="A9" s="44">
        <v>33</v>
      </c>
      <c r="B9" s="44" t="str">
        <f>IF(A9="","",VLOOKUP(A9,Entrants!$B$4:$D$105,3))</f>
        <v>FS</v>
      </c>
      <c r="C9" s="44">
        <v>5</v>
      </c>
      <c r="D9" s="114" t="str">
        <f>IF(A9="","",VLOOKUP(A9,Entrants!$B$4:$D$105,2))</f>
        <v>French, Steven</v>
      </c>
      <c r="E9" s="45">
        <v>0.016979166666666667</v>
      </c>
      <c r="F9" s="45">
        <f>IF(A9="","",VLOOKUP(A9,Entrants!$B$4:$I$105,8))</f>
        <v>0.0062499999999999995</v>
      </c>
      <c r="G9" s="45">
        <f t="shared" si="0"/>
        <v>0.010729166666666668</v>
      </c>
      <c r="H9" s="7"/>
      <c r="I9" s="5">
        <v>5</v>
      </c>
      <c r="J9" s="47" t="s">
        <v>149</v>
      </c>
      <c r="K9" s="6">
        <v>0.017152777777777777</v>
      </c>
      <c r="L9" s="6">
        <v>0.006944444444444444</v>
      </c>
      <c r="M9" s="6">
        <v>0.010208333333333333</v>
      </c>
    </row>
    <row r="10" spans="1:13" ht="15" customHeight="1">
      <c r="A10" s="44">
        <v>86</v>
      </c>
      <c r="B10" s="44" t="str">
        <f>IF(A10="","",VLOOKUP(A10,Entrants!$B$4:$D$105,3))</f>
        <v>AD</v>
      </c>
      <c r="C10" s="44">
        <v>6</v>
      </c>
      <c r="D10" s="114" t="str">
        <f>IF(A10="","",VLOOKUP(A10,Entrants!$B$4:$D$105,2))</f>
        <v>Smith, Dale</v>
      </c>
      <c r="E10" s="45">
        <v>0.017002314814814814</v>
      </c>
      <c r="F10" s="45">
        <f>IF(A10="","",VLOOKUP(A10,Entrants!$B$4:$I$105,8))</f>
        <v>0.0067708333333333336</v>
      </c>
      <c r="G10" s="45">
        <f t="shared" si="0"/>
        <v>0.01023148148148148</v>
      </c>
      <c r="H10" s="7"/>
      <c r="I10" s="5">
        <v>6</v>
      </c>
      <c r="J10" s="43" t="s">
        <v>71</v>
      </c>
      <c r="K10" s="45">
        <v>0.017002314814814814</v>
      </c>
      <c r="L10" s="45">
        <v>0.0067708333333333336</v>
      </c>
      <c r="M10" s="45">
        <v>0.01023148148148148</v>
      </c>
    </row>
    <row r="11" spans="1:13" ht="15" customHeight="1">
      <c r="A11" s="44">
        <v>38</v>
      </c>
      <c r="B11" s="44" t="str">
        <f>IF(A11="","",VLOOKUP(A11,Entrants!$B$4:$D$105,3))</f>
        <v>MM</v>
      </c>
      <c r="C11" s="44">
        <v>7</v>
      </c>
      <c r="D11" s="114" t="str">
        <f>IF(A11="","",VLOOKUP(A11,Entrants!$B$4:$D$105,2))</f>
        <v>Hall, Rob</v>
      </c>
      <c r="E11" s="45">
        <v>0.017013888888888887</v>
      </c>
      <c r="F11" s="45">
        <f>IF(A11="","",VLOOKUP(A11,Entrants!$B$4:$I$105,8))</f>
        <v>0.0050347222222222225</v>
      </c>
      <c r="G11" s="45">
        <f t="shared" si="0"/>
        <v>0.011979166666666666</v>
      </c>
      <c r="H11" s="7"/>
      <c r="I11" s="5">
        <v>7</v>
      </c>
      <c r="J11" s="43" t="s">
        <v>45</v>
      </c>
      <c r="K11" s="45">
        <v>0.017465277777777777</v>
      </c>
      <c r="L11" s="45">
        <v>0.007118055555555555</v>
      </c>
      <c r="M11" s="45">
        <v>0.010347222222222223</v>
      </c>
    </row>
    <row r="12" spans="1:13" ht="15" customHeight="1">
      <c r="A12" s="44">
        <v>82</v>
      </c>
      <c r="B12" s="44" t="str">
        <f>IF(A12="","",VLOOKUP(A12,Entrants!$B$4:$D$105,3))</f>
        <v>WG</v>
      </c>
      <c r="C12" s="44">
        <v>8</v>
      </c>
      <c r="D12" s="114" t="str">
        <f>IF(A12="","",VLOOKUP(A12,Entrants!$B$4:$D$105,2))</f>
        <v>Sheffer, Chris</v>
      </c>
      <c r="E12" s="45">
        <v>0.017152777777777777</v>
      </c>
      <c r="F12" s="45">
        <f>IF(A12="","",VLOOKUP(A12,Entrants!$B$4:$I$105,8))</f>
        <v>0.006944444444444444</v>
      </c>
      <c r="G12" s="45">
        <f t="shared" si="0"/>
        <v>0.010208333333333333</v>
      </c>
      <c r="H12" s="7"/>
      <c r="I12" s="5">
        <v>8</v>
      </c>
      <c r="J12" s="43" t="s">
        <v>131</v>
      </c>
      <c r="K12" s="45">
        <v>0.01752314814814815</v>
      </c>
      <c r="L12" s="45">
        <v>0.006944444444444444</v>
      </c>
      <c r="M12" s="45">
        <v>0.010578703703703705</v>
      </c>
    </row>
    <row r="13" spans="1:13" ht="15" customHeight="1">
      <c r="A13" s="44">
        <v>34</v>
      </c>
      <c r="B13" s="44" t="str">
        <f>IF(A13="","",VLOOKUP(A13,Entrants!$B$4:$D$105,3))</f>
        <v>GG</v>
      </c>
      <c r="C13" s="44">
        <v>9</v>
      </c>
      <c r="D13" s="114" t="str">
        <f>IF(A13="","",VLOOKUP(A13,Entrants!$B$4:$D$105,2))</f>
        <v>Gaughan, Martin</v>
      </c>
      <c r="E13" s="45">
        <v>0.017175925925925924</v>
      </c>
      <c r="F13" s="45">
        <f>IF(A13="","",VLOOKUP(A13,Entrants!$B$4:$I$105,8))</f>
        <v>0.006423611111111112</v>
      </c>
      <c r="G13" s="45">
        <f t="shared" si="0"/>
        <v>0.010752314814814812</v>
      </c>
      <c r="H13" s="7"/>
      <c r="I13" s="5">
        <v>9</v>
      </c>
      <c r="J13" s="47" t="s">
        <v>54</v>
      </c>
      <c r="K13" s="6">
        <v>0.017708333333333333</v>
      </c>
      <c r="L13" s="6">
        <v>0.007118055555555555</v>
      </c>
      <c r="M13" s="6">
        <v>0.010590277777777778</v>
      </c>
    </row>
    <row r="14" spans="1:13" ht="15" customHeight="1">
      <c r="A14" s="44">
        <v>35</v>
      </c>
      <c r="B14" s="44" t="str">
        <f>IF(A14="","",VLOOKUP(A14,Entrants!$B$4:$D$105,3))</f>
        <v>RR</v>
      </c>
      <c r="C14" s="44">
        <v>10</v>
      </c>
      <c r="D14" s="114" t="str">
        <f>IF(A14="","",VLOOKUP(A14,Entrants!$B$4:$D$105,2))</f>
        <v>Gillespie, Steve</v>
      </c>
      <c r="E14" s="45">
        <v>0.01719907407407407</v>
      </c>
      <c r="F14" s="45">
        <f>IF(A14="","",VLOOKUP(A14,Entrants!$B$4:$I$105,8))</f>
        <v>0.005555555555555556</v>
      </c>
      <c r="G14" s="45">
        <f t="shared" si="0"/>
        <v>0.011643518518518515</v>
      </c>
      <c r="H14" s="7"/>
      <c r="I14" s="5">
        <v>10</v>
      </c>
      <c r="J14" s="47" t="s">
        <v>77</v>
      </c>
      <c r="K14" s="6">
        <v>0.017962962962962962</v>
      </c>
      <c r="L14" s="6">
        <v>0.007291666666666666</v>
      </c>
      <c r="M14" s="6">
        <v>0.010671296296296297</v>
      </c>
    </row>
    <row r="15" spans="1:13" ht="15" customHeight="1">
      <c r="A15" s="44">
        <v>91</v>
      </c>
      <c r="B15" s="44">
        <f>IF(A15="","",VLOOKUP(A15,Entrants!$B$4:$D$105,3))</f>
        <v>0</v>
      </c>
      <c r="C15" s="44">
        <v>11</v>
      </c>
      <c r="D15" s="114" t="str">
        <f>IF(A15="","",VLOOKUP(A15,Entrants!$B$4:$D$105,2))</f>
        <v>Turnbull, Paul</v>
      </c>
      <c r="E15" s="45">
        <v>0.01719907407407407</v>
      </c>
      <c r="F15" s="45">
        <f>IF(A15="","",VLOOKUP(A15,Entrants!$B$4:$I$105,8))</f>
        <v>0.005208333333333333</v>
      </c>
      <c r="G15" s="45">
        <f t="shared" si="0"/>
        <v>0.01199074074074074</v>
      </c>
      <c r="H15" s="7"/>
      <c r="I15" s="5">
        <v>11</v>
      </c>
      <c r="J15" s="43" t="s">
        <v>53</v>
      </c>
      <c r="K15" s="45">
        <v>0.01730324074074074</v>
      </c>
      <c r="L15" s="45">
        <v>0.006597222222222222</v>
      </c>
      <c r="M15" s="45">
        <v>0.010706018518518517</v>
      </c>
    </row>
    <row r="16" spans="1:13" ht="15" customHeight="1">
      <c r="A16" s="44">
        <v>37</v>
      </c>
      <c r="B16" s="44">
        <f>IF(A16="","",VLOOKUP(A16,Entrants!$B$4:$D$105,3))</f>
        <v>0</v>
      </c>
      <c r="C16" s="44">
        <v>12</v>
      </c>
      <c r="D16" s="114" t="str">
        <f>IF(A16="","",VLOOKUP(A16,Entrants!$B$4:$D$105,2))</f>
        <v>Grieves, Andrew</v>
      </c>
      <c r="E16" s="45">
        <v>0.017222222222222222</v>
      </c>
      <c r="F16" s="45">
        <f>IF(A16="","",VLOOKUP(A16,Entrants!$B$4:$I$105,8))</f>
        <v>0.005208333333333333</v>
      </c>
      <c r="G16" s="45">
        <f t="shared" si="0"/>
        <v>0.01201388888888889</v>
      </c>
      <c r="H16" s="7"/>
      <c r="I16" s="5">
        <v>12</v>
      </c>
      <c r="J16" s="43" t="s">
        <v>48</v>
      </c>
      <c r="K16" s="45">
        <v>0.016979166666666667</v>
      </c>
      <c r="L16" s="45">
        <v>0.0062499999999999995</v>
      </c>
      <c r="M16" s="45">
        <v>0.010729166666666668</v>
      </c>
    </row>
    <row r="17" spans="1:13" ht="15" customHeight="1">
      <c r="A17" s="44">
        <v>31</v>
      </c>
      <c r="B17" s="44" t="str">
        <f>IF(A17="","",VLOOKUP(A17,Entrants!$B$4:$D$105,3))</f>
        <v>MP</v>
      </c>
      <c r="C17" s="44">
        <v>13</v>
      </c>
      <c r="D17" s="114" t="str">
        <f>IF(A17="","",VLOOKUP(A17,Entrants!$B$4:$D$105,2))</f>
        <v>Freeman, Kevin</v>
      </c>
      <c r="E17" s="45">
        <v>0.017222222222222222</v>
      </c>
      <c r="F17" s="45">
        <f>IF(A17="","",VLOOKUP(A17,Entrants!$B$4:$I$105,8))</f>
        <v>0.004340277777777778</v>
      </c>
      <c r="G17" s="45">
        <f t="shared" si="0"/>
        <v>0.012881944444444444</v>
      </c>
      <c r="H17" s="7"/>
      <c r="I17" s="5">
        <v>13</v>
      </c>
      <c r="J17" s="43" t="s">
        <v>49</v>
      </c>
      <c r="K17" s="45">
        <v>0.017175925925925924</v>
      </c>
      <c r="L17" s="45">
        <v>0.006423611111111112</v>
      </c>
      <c r="M17" s="45">
        <v>0.010752314814814812</v>
      </c>
    </row>
    <row r="18" spans="1:13" ht="15" customHeight="1">
      <c r="A18" s="44">
        <v>62</v>
      </c>
      <c r="B18" s="44">
        <f>IF(A18="","",VLOOKUP(A18,Entrants!$B$4:$D$105,3))</f>
        <v>0</v>
      </c>
      <c r="C18" s="44">
        <v>14</v>
      </c>
      <c r="D18" s="114" t="str">
        <f>IF(A18="","",VLOOKUP(A18,Entrants!$B$4:$D$105,2))</f>
        <v>McGarry, David</v>
      </c>
      <c r="E18" s="45">
        <v>0.01724537037037037</v>
      </c>
      <c r="F18" s="45">
        <f>IF(A18="","",VLOOKUP(A18,Entrants!$B$4:$I$105,8))</f>
        <v>0.005208333333333333</v>
      </c>
      <c r="G18" s="45">
        <f t="shared" si="0"/>
        <v>0.012037037037037037</v>
      </c>
      <c r="H18" s="7"/>
      <c r="I18" s="5">
        <v>14</v>
      </c>
      <c r="J18" s="43" t="s">
        <v>132</v>
      </c>
      <c r="K18" s="45">
        <v>0.017557870370370373</v>
      </c>
      <c r="L18" s="45">
        <v>0.0067708333333333336</v>
      </c>
      <c r="M18" s="45">
        <v>0.01078703703703704</v>
      </c>
    </row>
    <row r="19" spans="1:13" ht="15" customHeight="1">
      <c r="A19" s="44">
        <v>48</v>
      </c>
      <c r="B19" s="44" t="str">
        <f>IF(A19="","",VLOOKUP(A19,Entrants!$B$4:$D$105,3))</f>
        <v>GT</v>
      </c>
      <c r="C19" s="44">
        <v>15</v>
      </c>
      <c r="D19" s="114" t="str">
        <f>IF(A19="","",VLOOKUP(A19,Entrants!$B$4:$D$105,2))</f>
        <v>Jansen, Jake</v>
      </c>
      <c r="E19" s="45">
        <v>0.017256944444444446</v>
      </c>
      <c r="F19" s="45">
        <f>IF(A19="","",VLOOKUP(A19,Entrants!$B$4:$I$105,8))</f>
        <v>0.007986111111111112</v>
      </c>
      <c r="G19" s="45">
        <f t="shared" si="0"/>
        <v>0.009270833333333334</v>
      </c>
      <c r="H19" s="7"/>
      <c r="I19" s="5">
        <v>15</v>
      </c>
      <c r="J19" s="43" t="s">
        <v>121</v>
      </c>
      <c r="K19" s="45">
        <v>0.017326388888888888</v>
      </c>
      <c r="L19" s="45">
        <v>0.006423611111111112</v>
      </c>
      <c r="M19" s="45">
        <v>0.010902777777777775</v>
      </c>
    </row>
    <row r="20" spans="1:13" ht="15" customHeight="1">
      <c r="A20" s="44">
        <v>44</v>
      </c>
      <c r="B20" s="44">
        <f>IF(A20="","",VLOOKUP(A20,Entrants!$B$4:$D$105,3))</f>
        <v>0</v>
      </c>
      <c r="C20" s="44">
        <v>16</v>
      </c>
      <c r="D20" s="114" t="str">
        <f>IF(A20="","",VLOOKUP(A20,Entrants!$B$4:$D$105,2))</f>
        <v>Holland, Tony</v>
      </c>
      <c r="E20" s="45">
        <v>0.01730324074074074</v>
      </c>
      <c r="F20" s="45">
        <f>IF(A20="","",VLOOKUP(A20,Entrants!$B$4:$I$105,8))</f>
        <v>0.006597222222222222</v>
      </c>
      <c r="G20" s="45">
        <f t="shared" si="0"/>
        <v>0.010706018518518517</v>
      </c>
      <c r="H20" s="7"/>
      <c r="I20" s="5">
        <v>16</v>
      </c>
      <c r="J20" s="47" t="s">
        <v>107</v>
      </c>
      <c r="K20" s="6">
        <v>0.017361111111111112</v>
      </c>
      <c r="L20" s="6">
        <v>0.0062499999999999995</v>
      </c>
      <c r="M20" s="6">
        <v>0.011111111111111113</v>
      </c>
    </row>
    <row r="21" spans="1:13" ht="15" customHeight="1">
      <c r="A21" s="44">
        <v>12</v>
      </c>
      <c r="B21" s="44" t="str">
        <f>IF(A21="","",VLOOKUP(A21,Entrants!$B$4:$D$105,3))</f>
        <v>RD</v>
      </c>
      <c r="C21" s="44">
        <v>17</v>
      </c>
      <c r="D21" s="114" t="str">
        <f>IF(A21="","",VLOOKUP(A21,Entrants!$B$4:$D$105,2))</f>
        <v>Clough, Gary</v>
      </c>
      <c r="E21" s="45">
        <v>0.017326388888888888</v>
      </c>
      <c r="F21" s="45">
        <f>IF(A21="","",VLOOKUP(A21,Entrants!$B$4:$I$105,8))</f>
        <v>0.006423611111111112</v>
      </c>
      <c r="G21" s="45">
        <f t="shared" si="0"/>
        <v>0.010902777777777775</v>
      </c>
      <c r="H21" s="7"/>
      <c r="I21" s="5">
        <v>17</v>
      </c>
      <c r="J21" s="43" t="s">
        <v>38</v>
      </c>
      <c r="K21" s="45">
        <v>0.017499999999999998</v>
      </c>
      <c r="L21" s="45">
        <v>0.0062499999999999995</v>
      </c>
      <c r="M21" s="45">
        <v>0.01125</v>
      </c>
    </row>
    <row r="22" spans="1:13" ht="15" customHeight="1">
      <c r="A22" s="44">
        <v>10</v>
      </c>
      <c r="B22" s="44" t="str">
        <f>IF(A22="","",VLOOKUP(A22,Entrants!$B$4:$D$105,3))</f>
        <v>RR</v>
      </c>
      <c r="C22" s="44">
        <v>18</v>
      </c>
      <c r="D22" s="114" t="str">
        <f>IF(A22="","",VLOOKUP(A22,Entrants!$B$4:$D$105,2))</f>
        <v>Christopher, Heather</v>
      </c>
      <c r="E22" s="45">
        <v>0.01733796296296296</v>
      </c>
      <c r="F22" s="45">
        <f>IF(A22="","",VLOOKUP(A22,Entrants!$B$4:$I$105,8))</f>
        <v>0.005555555555555556</v>
      </c>
      <c r="G22" s="45">
        <f t="shared" si="0"/>
        <v>0.011782407407407405</v>
      </c>
      <c r="H22" s="7"/>
      <c r="I22" s="5">
        <v>18</v>
      </c>
      <c r="J22" s="43" t="s">
        <v>69</v>
      </c>
      <c r="K22" s="45">
        <v>0.01734953703703704</v>
      </c>
      <c r="L22" s="45">
        <v>0.006076388888888889</v>
      </c>
      <c r="M22" s="45">
        <v>0.01127314814814815</v>
      </c>
    </row>
    <row r="23" spans="1:13" ht="15" customHeight="1">
      <c r="A23" s="44">
        <v>6</v>
      </c>
      <c r="B23" s="44" t="str">
        <f>IF(A23="","",VLOOKUP(A23,Entrants!$B$4:$D$105,3))</f>
        <v>AD</v>
      </c>
      <c r="C23" s="44">
        <v>19</v>
      </c>
      <c r="D23" s="114" t="str">
        <f>IF(A23="","",VLOOKUP(A23,Entrants!$B$4:$D$105,2))</f>
        <v>Bradley, Dave</v>
      </c>
      <c r="E23" s="45">
        <v>0.01733796296296296</v>
      </c>
      <c r="F23" s="45">
        <f>IF(A23="","",VLOOKUP(A23,Entrants!$B$4:$I$105,8))</f>
        <v>0.005555555555555556</v>
      </c>
      <c r="G23" s="45">
        <f t="shared" si="0"/>
        <v>0.011782407407407405</v>
      </c>
      <c r="H23" s="7"/>
      <c r="I23" s="5">
        <v>19</v>
      </c>
      <c r="J23" s="43" t="s">
        <v>136</v>
      </c>
      <c r="K23" s="45">
        <v>0.017893518518518517</v>
      </c>
      <c r="L23" s="45">
        <v>0.006597222222222222</v>
      </c>
      <c r="M23" s="45">
        <v>0.011296296296296294</v>
      </c>
    </row>
    <row r="24" spans="1:13" ht="15" customHeight="1">
      <c r="A24" s="44">
        <v>79</v>
      </c>
      <c r="B24" s="44" t="str">
        <f>IF(A24="","",VLOOKUP(A24,Entrants!$B$4:$D$105,3))</f>
        <v>FS</v>
      </c>
      <c r="C24" s="44">
        <v>20</v>
      </c>
      <c r="D24" s="114" t="str">
        <f>IF(A24="","",VLOOKUP(A24,Entrants!$B$4:$D$105,2))</f>
        <v>Scott, Martin</v>
      </c>
      <c r="E24" s="45">
        <v>0.01734953703703704</v>
      </c>
      <c r="F24" s="45">
        <f>IF(A24="","",VLOOKUP(A24,Entrants!$B$4:$I$105,8))</f>
        <v>0.006076388888888889</v>
      </c>
      <c r="G24" s="45">
        <f t="shared" si="0"/>
        <v>0.01127314814814815</v>
      </c>
      <c r="H24" s="7"/>
      <c r="I24" s="5">
        <v>20</v>
      </c>
      <c r="J24" s="7" t="s">
        <v>137</v>
      </c>
      <c r="K24" s="6">
        <v>0.01769675925925926</v>
      </c>
      <c r="L24" s="6">
        <v>0.0062499999999999995</v>
      </c>
      <c r="M24" s="6">
        <v>0.01144675925925926</v>
      </c>
    </row>
    <row r="25" spans="1:13" ht="15" customHeight="1">
      <c r="A25" s="44">
        <v>50</v>
      </c>
      <c r="B25" s="44" t="str">
        <f>IF(A25="","",VLOOKUP(A25,Entrants!$B$4:$D$105,3))</f>
        <v>MM</v>
      </c>
      <c r="C25" s="44">
        <v>21</v>
      </c>
      <c r="D25" s="114" t="str">
        <f>IF(A25="","",VLOOKUP(A25,Entrants!$B$4:$D$105,2))</f>
        <v>Knight, Paul</v>
      </c>
      <c r="E25" s="6">
        <v>0.017361111111111112</v>
      </c>
      <c r="F25" s="45">
        <f>IF(A25="","",VLOOKUP(A25,Entrants!$B$4:$I$105,8))</f>
        <v>0.0062499999999999995</v>
      </c>
      <c r="G25" s="45">
        <f t="shared" si="0"/>
        <v>0.011111111111111113</v>
      </c>
      <c r="H25" s="7"/>
      <c r="I25" s="5">
        <v>21</v>
      </c>
      <c r="J25" s="43" t="s">
        <v>50</v>
      </c>
      <c r="K25" s="45">
        <v>0.01719907407407407</v>
      </c>
      <c r="L25" s="45">
        <v>0.005555555555555556</v>
      </c>
      <c r="M25" s="45">
        <v>0.011643518518518515</v>
      </c>
    </row>
    <row r="26" spans="1:13" ht="15" customHeight="1">
      <c r="A26" s="44">
        <v>84</v>
      </c>
      <c r="B26" s="44" t="str">
        <f>IF(A26="","",VLOOKUP(A26,Entrants!$B$4:$D$105,3))</f>
        <v>RR</v>
      </c>
      <c r="C26" s="44">
        <v>22</v>
      </c>
      <c r="D26" s="114" t="str">
        <f>IF(A26="","",VLOOKUP(A26,Entrants!$B$4:$D$105,2))</f>
        <v>Shillinglaw, Richard</v>
      </c>
      <c r="E26" s="45">
        <v>0.017384259259259262</v>
      </c>
      <c r="F26" s="45">
        <f>IF(A26="","",VLOOKUP(A26,Entrants!$B$4:$I$105,8))</f>
        <v>0.004513888888888889</v>
      </c>
      <c r="G26" s="45">
        <f t="shared" si="0"/>
        <v>0.012870370370370372</v>
      </c>
      <c r="H26" s="7"/>
      <c r="I26" s="5">
        <v>22</v>
      </c>
      <c r="J26" s="43" t="s">
        <v>80</v>
      </c>
      <c r="K26" s="45">
        <v>0.017546296296296296</v>
      </c>
      <c r="L26" s="45">
        <v>0.005902777777777778</v>
      </c>
      <c r="M26" s="45">
        <v>0.011643518518518518</v>
      </c>
    </row>
    <row r="27" spans="1:13" ht="15" customHeight="1">
      <c r="A27" s="44">
        <v>21</v>
      </c>
      <c r="B27" s="44" t="str">
        <f>IF(A27="","",VLOOKUP(A27,Entrants!$B$4:$D$105,3))</f>
        <v>HT</v>
      </c>
      <c r="C27" s="44">
        <v>23</v>
      </c>
      <c r="D27" s="114" t="str">
        <f>IF(A27="","",VLOOKUP(A27,Entrants!$B$4:$D$105,2))</f>
        <v>Dickinson, Ralph</v>
      </c>
      <c r="E27" s="45">
        <v>0.017395833333333336</v>
      </c>
      <c r="F27" s="45">
        <f>IF(A27="","",VLOOKUP(A27,Entrants!$B$4:$I$105,8))</f>
        <v>0.004861111111111111</v>
      </c>
      <c r="G27" s="45">
        <f t="shared" si="0"/>
        <v>0.012534722222222225</v>
      </c>
      <c r="H27" s="7"/>
      <c r="I27" s="5">
        <v>23</v>
      </c>
      <c r="J27" s="43" t="s">
        <v>41</v>
      </c>
      <c r="K27" s="45">
        <v>0.01733796296296296</v>
      </c>
      <c r="L27" s="45">
        <v>0.005555555555555556</v>
      </c>
      <c r="M27" s="45">
        <v>0.011782407407407405</v>
      </c>
    </row>
    <row r="28" spans="1:13" ht="15" customHeight="1">
      <c r="A28" s="44">
        <v>64</v>
      </c>
      <c r="B28" s="44" t="str">
        <f>IF(A28="","",VLOOKUP(A28,Entrants!$B$4:$D$105,3))</f>
        <v>MM</v>
      </c>
      <c r="C28" s="44">
        <v>24</v>
      </c>
      <c r="D28" s="114" t="str">
        <f>IF(A28="","",VLOOKUP(A28,Entrants!$B$4:$D$105,2))</f>
        <v>Morris, Helen</v>
      </c>
      <c r="E28" s="45">
        <v>0.017395833333333336</v>
      </c>
      <c r="F28" s="45">
        <f>IF(A28="","",VLOOKUP(A28,Entrants!$B$4:$I$105,8))</f>
        <v>0.004340277777777778</v>
      </c>
      <c r="G28" s="45">
        <f t="shared" si="0"/>
        <v>0.013055555555555558</v>
      </c>
      <c r="H28" s="7"/>
      <c r="I28" s="5">
        <v>24</v>
      </c>
      <c r="J28" s="47" t="s">
        <v>39</v>
      </c>
      <c r="K28" s="6">
        <v>0.01733796296296296</v>
      </c>
      <c r="L28" s="6">
        <v>0.005555555555555556</v>
      </c>
      <c r="M28" s="6">
        <v>0.011782407407407405</v>
      </c>
    </row>
    <row r="29" spans="1:13" ht="15" customHeight="1">
      <c r="A29" s="44">
        <v>7</v>
      </c>
      <c r="B29" s="44" t="str">
        <f>IF(A29="","",VLOOKUP(A29,Entrants!$B$4:$D$105,3))</f>
        <v>AA</v>
      </c>
      <c r="C29" s="44">
        <v>25</v>
      </c>
      <c r="D29" s="114" t="str">
        <f>IF(A29="","",VLOOKUP(A29,Entrants!$B$4:$D$105,2))</f>
        <v>Browning, Sue</v>
      </c>
      <c r="E29" s="45">
        <v>0.017407407407407406</v>
      </c>
      <c r="F29" s="45">
        <f>IF(A29="","",VLOOKUP(A29,Entrants!$B$4:$I$105,8))</f>
        <v>0.0046875</v>
      </c>
      <c r="G29" s="45">
        <f t="shared" si="0"/>
        <v>0.012719907407407405</v>
      </c>
      <c r="H29" s="7"/>
      <c r="I29" s="5">
        <v>25</v>
      </c>
      <c r="J29" s="43" t="s">
        <v>96</v>
      </c>
      <c r="K29" s="45">
        <v>0.017013888888888887</v>
      </c>
      <c r="L29" s="45">
        <v>0.0050347222222222225</v>
      </c>
      <c r="M29" s="45">
        <v>0.011979166666666666</v>
      </c>
    </row>
    <row r="30" spans="1:13" ht="15" customHeight="1">
      <c r="A30" s="44">
        <v>32</v>
      </c>
      <c r="B30" s="44">
        <f>IF(A30="","",VLOOKUP(A30,Entrants!$B$4:$D$105,3))</f>
        <v>0</v>
      </c>
      <c r="C30" s="44">
        <v>26</v>
      </c>
      <c r="D30" s="114" t="str">
        <f>IF(A30="","",VLOOKUP(A30,Entrants!$B$4:$D$105,2))</f>
        <v>French, Jon</v>
      </c>
      <c r="E30" s="45">
        <v>0.017407407407407406</v>
      </c>
      <c r="F30" s="45">
        <f>IF(A30="","",VLOOKUP(A30,Entrants!$B$4:$I$105,8))</f>
        <v>0.007465277777777778</v>
      </c>
      <c r="G30" s="45">
        <f t="shared" si="0"/>
        <v>0.009942129629629627</v>
      </c>
      <c r="H30" s="7"/>
      <c r="I30" s="5">
        <v>26</v>
      </c>
      <c r="J30" s="43" t="s">
        <v>74</v>
      </c>
      <c r="K30" s="45">
        <v>0.01719907407407407</v>
      </c>
      <c r="L30" s="45">
        <v>0.005208333333333333</v>
      </c>
      <c r="M30" s="45">
        <v>0.01199074074074074</v>
      </c>
    </row>
    <row r="31" spans="1:13" ht="15" customHeight="1">
      <c r="A31" s="44">
        <v>30</v>
      </c>
      <c r="B31" s="44">
        <f>IF(A31="","",VLOOKUP(A31,Entrants!$B$4:$D$105,3))</f>
        <v>0</v>
      </c>
      <c r="C31" s="44">
        <v>27</v>
      </c>
      <c r="D31" s="114" t="str">
        <f>IF(A31="","",VLOOKUP(A31,Entrants!$B$4:$D$105,2))</f>
        <v>Frazer, Joe</v>
      </c>
      <c r="E31" s="45">
        <v>0.01741898148148148</v>
      </c>
      <c r="F31" s="45">
        <f>IF(A31="","",VLOOKUP(A31,Entrants!$B$4:$I$105,8))</f>
        <v>0.004861111111111111</v>
      </c>
      <c r="G31" s="45">
        <f t="shared" si="0"/>
        <v>0.012557870370370369</v>
      </c>
      <c r="H31" s="7"/>
      <c r="I31" s="5">
        <v>27</v>
      </c>
      <c r="J31" s="43" t="s">
        <v>51</v>
      </c>
      <c r="K31" s="45">
        <v>0.017222222222222222</v>
      </c>
      <c r="L31" s="45">
        <v>0.005208333333333333</v>
      </c>
      <c r="M31" s="45">
        <v>0.01201388888888889</v>
      </c>
    </row>
    <row r="32" spans="1:13" ht="15" customHeight="1">
      <c r="A32" s="44">
        <v>49</v>
      </c>
      <c r="B32" s="44">
        <f>IF(A32="","",VLOOKUP(A32,Entrants!$B$4:$D$105,3))</f>
        <v>0</v>
      </c>
      <c r="C32" s="44">
        <v>28</v>
      </c>
      <c r="D32" s="114" t="str">
        <f>IF(A32="","",VLOOKUP(A32,Entrants!$B$4:$D$105,2))</f>
        <v>Johnson, Ewa</v>
      </c>
      <c r="E32" s="45">
        <v>0.017430555555555557</v>
      </c>
      <c r="F32" s="45">
        <f>IF(A32="","",VLOOKUP(A32,Entrants!$B$4:$I$105,8))</f>
        <v>0.0022569444444444447</v>
      </c>
      <c r="G32" s="45">
        <f t="shared" si="0"/>
        <v>0.015173611111111112</v>
      </c>
      <c r="H32" s="7"/>
      <c r="I32" s="5">
        <v>28</v>
      </c>
      <c r="J32" s="47" t="s">
        <v>133</v>
      </c>
      <c r="K32" s="6">
        <v>0.01724537037037037</v>
      </c>
      <c r="L32" s="6">
        <v>0.005208333333333333</v>
      </c>
      <c r="M32" s="6">
        <v>0.012037037037037037</v>
      </c>
    </row>
    <row r="33" spans="1:13" ht="15" customHeight="1">
      <c r="A33" s="44">
        <v>26</v>
      </c>
      <c r="B33" s="44" t="str">
        <f>IF(A33="","",VLOOKUP(A33,Entrants!$B$4:$D$105,3))</f>
        <v>WG</v>
      </c>
      <c r="C33" s="44">
        <v>29</v>
      </c>
      <c r="D33" s="114" t="str">
        <f>IF(A33="","",VLOOKUP(A33,Entrants!$B$4:$D$105,2))</f>
        <v>Dungworth, Joseph</v>
      </c>
      <c r="E33" s="45">
        <v>0.017465277777777777</v>
      </c>
      <c r="F33" s="45">
        <f>IF(A33="","",VLOOKUP(A33,Entrants!$B$4:$I$105,8))</f>
        <v>0.007118055555555555</v>
      </c>
      <c r="G33" s="45">
        <f t="shared" si="0"/>
        <v>0.010347222222222223</v>
      </c>
      <c r="H33" s="7"/>
      <c r="I33" s="5">
        <v>29</v>
      </c>
      <c r="J33" s="43" t="s">
        <v>65</v>
      </c>
      <c r="K33" s="45">
        <v>0.017824074074074076</v>
      </c>
      <c r="L33" s="45">
        <v>0.005729166666666667</v>
      </c>
      <c r="M33" s="45">
        <v>0.012094907407407408</v>
      </c>
    </row>
    <row r="34" spans="1:13" ht="15" customHeight="1">
      <c r="A34" s="44">
        <v>60</v>
      </c>
      <c r="B34" s="44" t="str">
        <f>IF(A34="","",VLOOKUP(A34,Entrants!$B$4:$D$105,3))</f>
        <v>MM</v>
      </c>
      <c r="C34" s="44">
        <v>30</v>
      </c>
      <c r="D34" s="114" t="str">
        <f>IF(A34="","",VLOOKUP(A34,Entrants!$B$4:$D$105,2))</f>
        <v>McCabe, Terry</v>
      </c>
      <c r="E34" s="45">
        <v>0.01747685185185185</v>
      </c>
      <c r="F34" s="45">
        <f>IF(A34="","",VLOOKUP(A34,Entrants!$B$4:$I$105,8))</f>
        <v>0.0046875</v>
      </c>
      <c r="G34" s="45">
        <f t="shared" si="0"/>
        <v>0.01278935185185185</v>
      </c>
      <c r="H34" s="7"/>
      <c r="I34" s="5">
        <v>30</v>
      </c>
      <c r="J34" s="47" t="s">
        <v>79</v>
      </c>
      <c r="K34" s="6">
        <v>0.018414351851851852</v>
      </c>
      <c r="L34" s="6">
        <v>0.0062499999999999995</v>
      </c>
      <c r="M34" s="6">
        <v>0.012164351851851853</v>
      </c>
    </row>
    <row r="35" spans="1:13" ht="15" customHeight="1">
      <c r="A35" s="44">
        <v>73</v>
      </c>
      <c r="B35" s="44" t="str">
        <f>IF(A35="","",VLOOKUP(A35,Entrants!$B$4:$D$105,3))</f>
        <v>MP</v>
      </c>
      <c r="C35" s="44">
        <v>31</v>
      </c>
      <c r="D35" s="114" t="str">
        <f>IF(A35="","",VLOOKUP(A35,Entrants!$B$4:$D$105,2))</f>
        <v>Rawlinson, Louise</v>
      </c>
      <c r="E35" s="45">
        <v>0.017499999999999998</v>
      </c>
      <c r="F35" s="45">
        <f>IF(A35="","",VLOOKUP(A35,Entrants!$B$4:$I$105,8))</f>
        <v>0.003472222222222222</v>
      </c>
      <c r="G35" s="45">
        <f t="shared" si="0"/>
        <v>0.014027777777777776</v>
      </c>
      <c r="H35" s="7"/>
      <c r="I35" s="5">
        <v>31</v>
      </c>
      <c r="J35" s="43" t="s">
        <v>87</v>
      </c>
      <c r="K35" s="45">
        <v>0.017557870370370373</v>
      </c>
      <c r="L35" s="45">
        <v>0.005381944444444445</v>
      </c>
      <c r="M35" s="45">
        <v>0.012175925925925927</v>
      </c>
    </row>
    <row r="36" spans="1:13" ht="15" customHeight="1">
      <c r="A36" s="44">
        <v>81</v>
      </c>
      <c r="B36" s="44" t="str">
        <f>IF(A36="","",VLOOKUP(A36,Entrants!$B$4:$D$105,3))</f>
        <v>HT</v>
      </c>
      <c r="C36" s="44">
        <v>32</v>
      </c>
      <c r="D36" s="114" t="str">
        <f>IF(A36="","",VLOOKUP(A36,Entrants!$B$4:$D$105,2))</f>
        <v>Shanks, Eleanor</v>
      </c>
      <c r="E36" s="45">
        <v>0.017499999999999998</v>
      </c>
      <c r="F36" s="45">
        <f>IF(A36="","",VLOOKUP(A36,Entrants!$B$4:$I$105,8))</f>
        <v>0.004166666666666667</v>
      </c>
      <c r="G36" s="45">
        <f t="shared" si="0"/>
        <v>0.013333333333333332</v>
      </c>
      <c r="H36" s="7"/>
      <c r="I36" s="5">
        <v>32</v>
      </c>
      <c r="J36" s="43" t="s">
        <v>124</v>
      </c>
      <c r="K36" s="45">
        <v>0.01783564814814815</v>
      </c>
      <c r="L36" s="45">
        <v>0.005555555555555556</v>
      </c>
      <c r="M36" s="45">
        <v>0.012280092592592592</v>
      </c>
    </row>
    <row r="37" spans="1:13" ht="15" customHeight="1">
      <c r="A37" s="44">
        <v>4</v>
      </c>
      <c r="B37" s="44" t="str">
        <f>IF(A37="","",VLOOKUP(A37,Entrants!$B$4:$D$105,3))</f>
        <v>RR</v>
      </c>
      <c r="C37" s="44">
        <v>33</v>
      </c>
      <c r="D37" s="114" t="str">
        <f>IF(A37="","",VLOOKUP(A37,Entrants!$B$4:$D$105,2))</f>
        <v>Baxter, Ian</v>
      </c>
      <c r="E37" s="45">
        <v>0.017499999999999998</v>
      </c>
      <c r="F37" s="45">
        <f>IF(A37="","",VLOOKUP(A37,Entrants!$B$4:$I$105,8))</f>
        <v>0.0062499999999999995</v>
      </c>
      <c r="G37" s="45">
        <f t="shared" si="0"/>
        <v>0.01125</v>
      </c>
      <c r="H37" s="7"/>
      <c r="I37" s="5">
        <v>33</v>
      </c>
      <c r="J37" s="47" t="s">
        <v>42</v>
      </c>
      <c r="K37" s="6">
        <v>0.017395833333333336</v>
      </c>
      <c r="L37" s="6">
        <v>0.004861111111111111</v>
      </c>
      <c r="M37" s="6">
        <v>0.012534722222222225</v>
      </c>
    </row>
    <row r="38" spans="1:13" ht="15" customHeight="1">
      <c r="A38" s="44">
        <v>41</v>
      </c>
      <c r="B38" s="44" t="str">
        <f>IF(A38="","",VLOOKUP(A38,Entrants!$B$4:$D$105,3))</f>
        <v>RD</v>
      </c>
      <c r="C38" s="44">
        <v>34</v>
      </c>
      <c r="D38" s="114" t="str">
        <f>IF(A38="","",VLOOKUP(A38,Entrants!$B$4:$D$105,2))</f>
        <v>Herron, Aynsley</v>
      </c>
      <c r="E38" s="45">
        <v>0.017511574074074072</v>
      </c>
      <c r="F38" s="45">
        <f>IF(A38="","",VLOOKUP(A38,Entrants!$B$4:$I$105,8))</f>
        <v>0.0022569444444444447</v>
      </c>
      <c r="G38" s="45">
        <f t="shared" si="0"/>
        <v>0.015254629629629627</v>
      </c>
      <c r="H38" s="7"/>
      <c r="I38" s="5">
        <v>34</v>
      </c>
      <c r="J38" s="43" t="s">
        <v>116</v>
      </c>
      <c r="K38" s="45">
        <v>0.01741898148148148</v>
      </c>
      <c r="L38" s="45">
        <v>0.004861111111111111</v>
      </c>
      <c r="M38" s="45">
        <v>0.012557870370370369</v>
      </c>
    </row>
    <row r="39" spans="1:13" ht="15" customHeight="1">
      <c r="A39" s="44">
        <v>27</v>
      </c>
      <c r="B39" s="44" t="str">
        <f>IF(A39="","",VLOOKUP(A39,Entrants!$B$4:$D$105,3))</f>
        <v>AA</v>
      </c>
      <c r="C39" s="44">
        <v>35</v>
      </c>
      <c r="D39" s="114" t="str">
        <f>IF(A39="","",VLOOKUP(A39,Entrants!$B$4:$D$105,2))</f>
        <v>Edwards, Phillipa</v>
      </c>
      <c r="E39" s="45">
        <v>0.017511574074074072</v>
      </c>
      <c r="F39" s="45">
        <f>IF(A39="","",VLOOKUP(A39,Entrants!$B$4:$I$105,8))</f>
        <v>0.0026041666666666665</v>
      </c>
      <c r="G39" s="45">
        <f t="shared" si="0"/>
        <v>0.014907407407407406</v>
      </c>
      <c r="H39" s="7"/>
      <c r="I39" s="5">
        <v>35</v>
      </c>
      <c r="J39" s="43" t="s">
        <v>58</v>
      </c>
      <c r="K39" s="45">
        <v>0.017592592592592594</v>
      </c>
      <c r="L39" s="45">
        <v>0.0050347222222222225</v>
      </c>
      <c r="M39" s="45">
        <v>0.012557870370370372</v>
      </c>
    </row>
    <row r="40" spans="1:13" ht="15" customHeight="1">
      <c r="A40" s="44">
        <v>58</v>
      </c>
      <c r="B40" s="44" t="str">
        <f>IF(A40="","",VLOOKUP(A40,Entrants!$B$4:$D$105,3))</f>
        <v>WG</v>
      </c>
      <c r="C40" s="44">
        <v>36</v>
      </c>
      <c r="D40" s="114" t="str">
        <f>IF(A40="","",VLOOKUP(A40,Entrants!$B$4:$D$105,2))</f>
        <v>Masterman, Jake</v>
      </c>
      <c r="E40" s="45">
        <v>0.01752314814814815</v>
      </c>
      <c r="F40" s="45">
        <f>IF(A40="","",VLOOKUP(A40,Entrants!$B$4:$I$105,8))</f>
        <v>0.006944444444444444</v>
      </c>
      <c r="G40" s="45">
        <f t="shared" si="0"/>
        <v>0.010578703703703705</v>
      </c>
      <c r="H40" s="7"/>
      <c r="I40" s="5">
        <v>36</v>
      </c>
      <c r="J40" s="43" t="s">
        <v>93</v>
      </c>
      <c r="K40" s="45">
        <v>0.017407407407407406</v>
      </c>
      <c r="L40" s="45">
        <v>0.0046875</v>
      </c>
      <c r="M40" s="45">
        <v>0.012719907407407405</v>
      </c>
    </row>
    <row r="41" spans="1:13" ht="15" customHeight="1">
      <c r="A41" s="44">
        <v>98</v>
      </c>
      <c r="B41" s="44" t="str">
        <f>IF(A41="","",VLOOKUP(A41,Entrants!$B$4:$D$105,3))</f>
        <v>HT</v>
      </c>
      <c r="C41" s="44">
        <v>37</v>
      </c>
      <c r="D41" s="114" t="str">
        <f>IF(A41="","",VLOOKUP(A41,Entrants!$B$4:$D$105,2))</f>
        <v>Young, Cath</v>
      </c>
      <c r="E41" s="45">
        <v>0.01752314814814815</v>
      </c>
      <c r="F41" s="45">
        <f>IF(A41="","",VLOOKUP(A41,Entrants!$B$4:$I$105,8))</f>
        <v>0.0046875</v>
      </c>
      <c r="G41" s="45">
        <f t="shared" si="0"/>
        <v>0.012835648148148148</v>
      </c>
      <c r="H41" s="7"/>
      <c r="I41" s="5">
        <v>37</v>
      </c>
      <c r="J41" s="43" t="s">
        <v>62</v>
      </c>
      <c r="K41" s="45">
        <v>0.01747685185185185</v>
      </c>
      <c r="L41" s="45">
        <v>0.0046875</v>
      </c>
      <c r="M41" s="45">
        <v>0.01278935185185185</v>
      </c>
    </row>
    <row r="42" spans="1:13" ht="15" customHeight="1">
      <c r="A42" s="44">
        <v>42</v>
      </c>
      <c r="B42" s="44" t="str">
        <f>IF(A42="","",VLOOKUP(A42,Entrants!$B$4:$D$105,3))</f>
        <v>MM</v>
      </c>
      <c r="C42" s="44">
        <v>38</v>
      </c>
      <c r="D42" s="114" t="str">
        <f>IF(A42="","",VLOOKUP(A42,Entrants!$B$4:$D$105,2))</f>
        <v>Herron, Leanne</v>
      </c>
      <c r="E42" s="45">
        <v>0.017546296296296296</v>
      </c>
      <c r="F42" s="45">
        <f>IF(A42="","",VLOOKUP(A42,Entrants!$B$4:$I$105,8))</f>
        <v>0.005902777777777778</v>
      </c>
      <c r="G42" s="45">
        <f t="shared" si="0"/>
        <v>0.011643518518518518</v>
      </c>
      <c r="H42" s="7"/>
      <c r="I42" s="5">
        <v>38</v>
      </c>
      <c r="J42" s="47" t="s">
        <v>78</v>
      </c>
      <c r="K42" s="6">
        <v>0.01752314814814815</v>
      </c>
      <c r="L42" s="6">
        <v>0.0046875</v>
      </c>
      <c r="M42" s="6">
        <v>0.012835648148148148</v>
      </c>
    </row>
    <row r="43" spans="1:13" ht="15" customHeight="1">
      <c r="A43" s="44">
        <v>61</v>
      </c>
      <c r="B43" s="44" t="str">
        <f>IF(A43="","",VLOOKUP(A43,Entrants!$B$4:$D$105,3))</f>
        <v>FS</v>
      </c>
      <c r="C43" s="44">
        <v>39</v>
      </c>
      <c r="D43" s="114" t="str">
        <f>IF(A43="","",VLOOKUP(A43,Entrants!$B$4:$D$105,2))</f>
        <v>McDonald, Rob</v>
      </c>
      <c r="E43" s="45">
        <v>0.017557870370370373</v>
      </c>
      <c r="F43" s="45">
        <f>IF(A43="","",VLOOKUP(A43,Entrants!$B$4:$I$105,8))</f>
        <v>0.0067708333333333336</v>
      </c>
      <c r="G43" s="45">
        <f t="shared" si="0"/>
        <v>0.01078703703703704</v>
      </c>
      <c r="H43" s="7"/>
      <c r="I43" s="5">
        <v>39</v>
      </c>
      <c r="J43" s="43" t="s">
        <v>70</v>
      </c>
      <c r="K43" s="45">
        <v>0.017384259259259262</v>
      </c>
      <c r="L43" s="45">
        <v>0.004513888888888889</v>
      </c>
      <c r="M43" s="45">
        <v>0.012870370370370372</v>
      </c>
    </row>
    <row r="44" spans="1:13" ht="15" customHeight="1">
      <c r="A44" s="44">
        <v>8</v>
      </c>
      <c r="B44" s="44" t="str">
        <f>IF(A44="","",VLOOKUP(A44,Entrants!$B$4:$D$105,3))</f>
        <v>AD</v>
      </c>
      <c r="C44" s="44">
        <v>40</v>
      </c>
      <c r="D44" s="114" t="str">
        <f>IF(A44="","",VLOOKUP(A44,Entrants!$B$4:$D$105,2))</f>
        <v>Calverley, Claire</v>
      </c>
      <c r="E44" s="45">
        <v>0.017557870370370373</v>
      </c>
      <c r="F44" s="45">
        <f>IF(A44="","",VLOOKUP(A44,Entrants!$B$4:$I$105,8))</f>
        <v>0.005381944444444445</v>
      </c>
      <c r="G44" s="45">
        <f t="shared" si="0"/>
        <v>0.012175925925925927</v>
      </c>
      <c r="H44" s="7"/>
      <c r="I44" s="5">
        <v>40</v>
      </c>
      <c r="J44" s="47" t="s">
        <v>46</v>
      </c>
      <c r="K44" s="6">
        <v>0.017222222222222222</v>
      </c>
      <c r="L44" s="6">
        <v>0.004340277777777778</v>
      </c>
      <c r="M44" s="6">
        <v>0.012881944444444444</v>
      </c>
    </row>
    <row r="45" spans="1:13" ht="15" customHeight="1">
      <c r="A45" s="44">
        <v>52</v>
      </c>
      <c r="B45" s="44" t="str">
        <f>IF(A45="","",VLOOKUP(A45,Entrants!$B$4:$D$105,3))</f>
        <v>GAL</v>
      </c>
      <c r="C45" s="44">
        <v>41</v>
      </c>
      <c r="D45" s="114" t="str">
        <f>IF(A45="","",VLOOKUP(A45,Entrants!$B$4:$D$105,2))</f>
        <v>Lemin, Julie</v>
      </c>
      <c r="E45" s="45">
        <v>0.017592592592592594</v>
      </c>
      <c r="F45" s="45">
        <f>IF(A45="","",VLOOKUP(A45,Entrants!$B$4:$I$105,8))</f>
        <v>0.0050347222222222225</v>
      </c>
      <c r="G45" s="45">
        <f t="shared" si="0"/>
        <v>0.012557870370370372</v>
      </c>
      <c r="H45" s="7"/>
      <c r="I45" s="5">
        <v>41</v>
      </c>
      <c r="J45" s="43" t="s">
        <v>63</v>
      </c>
      <c r="K45" s="45">
        <v>0.017395833333333336</v>
      </c>
      <c r="L45" s="45">
        <v>0.004340277777777778</v>
      </c>
      <c r="M45" s="45">
        <v>0.013055555555555558</v>
      </c>
    </row>
    <row r="46" spans="1:13" ht="15" customHeight="1">
      <c r="A46" s="44">
        <v>57</v>
      </c>
      <c r="B46" s="44" t="str">
        <f>IF(A46="","",VLOOKUP(A46,Entrants!$B$4:$D$105,3))</f>
        <v>GAL</v>
      </c>
      <c r="C46" s="44">
        <v>42</v>
      </c>
      <c r="D46" s="114" t="str">
        <f>IF(A46="","",VLOOKUP(A46,Entrants!$B$4:$D$105,2))</f>
        <v>Mason, Claire</v>
      </c>
      <c r="E46" s="45">
        <v>0.01761574074074074</v>
      </c>
      <c r="F46" s="45">
        <f>IF(A46="","",VLOOKUP(A46,Entrants!$B$4:$I$105,8))</f>
        <v>0.0038194444444444443</v>
      </c>
      <c r="G46" s="45">
        <f t="shared" si="0"/>
        <v>0.013796296296296296</v>
      </c>
      <c r="H46" s="7"/>
      <c r="I46" s="5">
        <v>42</v>
      </c>
      <c r="J46" s="47" t="s">
        <v>104</v>
      </c>
      <c r="K46" s="6">
        <v>0.017499999999999998</v>
      </c>
      <c r="L46" s="6">
        <v>0.004166666666666667</v>
      </c>
      <c r="M46" s="6">
        <v>0.013333333333333332</v>
      </c>
    </row>
    <row r="47" spans="1:13" ht="15" customHeight="1">
      <c r="A47" s="44">
        <v>65</v>
      </c>
      <c r="B47" s="44" t="str">
        <f>IF(A47="","",VLOOKUP(A47,Entrants!$B$4:$D$105,3))</f>
        <v>AA</v>
      </c>
      <c r="C47" s="44">
        <v>43</v>
      </c>
      <c r="D47" s="114" t="str">
        <f>IF(A47="","",VLOOKUP(A47,Entrants!$B$4:$D$105,2))</f>
        <v>Munro, Lynn</v>
      </c>
      <c r="E47" s="45">
        <v>0.01767361111111111</v>
      </c>
      <c r="F47" s="45">
        <f>IF(A47="","",VLOOKUP(A47,Entrants!$B$4:$I$105,8))</f>
        <v>0.0012152777777777778</v>
      </c>
      <c r="G47" s="45">
        <f t="shared" si="0"/>
        <v>0.016458333333333332</v>
      </c>
      <c r="H47" s="7"/>
      <c r="I47" s="5">
        <v>43</v>
      </c>
      <c r="J47" s="43" t="s">
        <v>84</v>
      </c>
      <c r="K47" s="45">
        <v>0.016863425925925928</v>
      </c>
      <c r="L47" s="45">
        <v>0.003472222222222222</v>
      </c>
      <c r="M47" s="45">
        <v>0.013391203703703706</v>
      </c>
    </row>
    <row r="48" spans="1:13" ht="15" customHeight="1">
      <c r="A48" s="44">
        <v>56</v>
      </c>
      <c r="B48" s="44" t="str">
        <f>IF(A48="","",VLOOKUP(A48,Entrants!$B$4:$D$105,3))</f>
        <v>NK</v>
      </c>
      <c r="C48" s="44">
        <v>44</v>
      </c>
      <c r="D48" s="114" t="str">
        <f>IF(A48="","",VLOOKUP(A48,Entrants!$B$4:$D$105,2))</f>
        <v>Margison, Alfred</v>
      </c>
      <c r="E48" s="45">
        <v>0.017685185185185182</v>
      </c>
      <c r="F48" s="45">
        <f>IF(A48="","",VLOOKUP(A48,Entrants!$B$4:$I$105,8))</f>
        <v>0.0012152777777777778</v>
      </c>
      <c r="G48" s="45">
        <f t="shared" si="0"/>
        <v>0.016469907407407405</v>
      </c>
      <c r="H48" s="7"/>
      <c r="I48" s="5">
        <v>44</v>
      </c>
      <c r="J48" s="43" t="s">
        <v>109</v>
      </c>
      <c r="K48" s="45">
        <v>0.017847222222222223</v>
      </c>
      <c r="L48" s="45">
        <v>0.004340277777777778</v>
      </c>
      <c r="M48" s="45">
        <v>0.013506944444444445</v>
      </c>
    </row>
    <row r="49" spans="1:13" ht="15" customHeight="1">
      <c r="A49" s="44">
        <v>83</v>
      </c>
      <c r="B49" s="44" t="str">
        <f>IF(A49="","",VLOOKUP(A49,Entrants!$B$4:$D$105,3))</f>
        <v>NK</v>
      </c>
      <c r="C49" s="44">
        <v>45</v>
      </c>
      <c r="D49" s="114" t="str">
        <f>IF(A49="","",VLOOKUP(A49,Entrants!$B$4:$D$105,2))</f>
        <v>Shiel, Ryan</v>
      </c>
      <c r="E49" s="45">
        <v>0.01769675925925926</v>
      </c>
      <c r="F49" s="45">
        <f>IF(A49="","",VLOOKUP(A49,Entrants!$B$4:$I$105,8))</f>
        <v>0.0062499999999999995</v>
      </c>
      <c r="G49" s="45">
        <f t="shared" si="0"/>
        <v>0.01144675925925926</v>
      </c>
      <c r="H49" s="7"/>
      <c r="I49" s="5">
        <v>45</v>
      </c>
      <c r="J49" s="43" t="s">
        <v>100</v>
      </c>
      <c r="K49" s="45">
        <v>0.018900462962962963</v>
      </c>
      <c r="L49" s="45">
        <v>0.005381944444444445</v>
      </c>
      <c r="M49" s="45">
        <v>0.013518518518518517</v>
      </c>
    </row>
    <row r="50" spans="1:13" ht="15" customHeight="1">
      <c r="A50" s="44">
        <v>45</v>
      </c>
      <c r="B50" s="44" t="str">
        <f>IF(A50="","",VLOOKUP(A50,Entrants!$B$4:$D$105,3))</f>
        <v>MP</v>
      </c>
      <c r="C50" s="44">
        <v>46</v>
      </c>
      <c r="D50" s="114" t="str">
        <f>IF(A50="","",VLOOKUP(A50,Entrants!$B$4:$D$105,2))</f>
        <v>Holmback, Peter</v>
      </c>
      <c r="E50" s="45">
        <v>0.017708333333333333</v>
      </c>
      <c r="F50" s="45">
        <f>IF(A50="","",VLOOKUP(A50,Entrants!$B$4:$I$105,8))</f>
        <v>0.007118055555555555</v>
      </c>
      <c r="G50" s="45">
        <f t="shared" si="0"/>
        <v>0.010590277777777778</v>
      </c>
      <c r="H50" s="7"/>
      <c r="I50" s="5">
        <v>46</v>
      </c>
      <c r="J50" s="47" t="s">
        <v>110</v>
      </c>
      <c r="K50" s="6">
        <v>0.01761574074074074</v>
      </c>
      <c r="L50" s="6">
        <v>0.0038194444444444443</v>
      </c>
      <c r="M50" s="6">
        <v>0.013796296296296296</v>
      </c>
    </row>
    <row r="51" spans="1:13" ht="15" customHeight="1">
      <c r="A51" s="44">
        <v>97</v>
      </c>
      <c r="B51" s="44" t="str">
        <f>IF(A51="","",VLOOKUP(A51,Entrants!$B$4:$D$105,3))</f>
        <v>HT</v>
      </c>
      <c r="C51" s="44">
        <v>47</v>
      </c>
      <c r="D51" s="114" t="str">
        <f>IF(A51="","",VLOOKUP(A51,Entrants!$B$4:$D$105,2))</f>
        <v>Wright, Deborah</v>
      </c>
      <c r="E51" s="45">
        <v>0.017731481481481483</v>
      </c>
      <c r="F51" s="45">
        <f>IF(A51="","",VLOOKUP(A51,Entrants!$B$4:$I$105,8))</f>
        <v>0.002951388888888889</v>
      </c>
      <c r="G51" s="45">
        <f t="shared" si="0"/>
        <v>0.014780092592592595</v>
      </c>
      <c r="H51" s="7"/>
      <c r="I51" s="5">
        <v>47</v>
      </c>
      <c r="J51" s="43" t="s">
        <v>67</v>
      </c>
      <c r="K51" s="45">
        <v>0.017499999999999998</v>
      </c>
      <c r="L51" s="45">
        <v>0.003472222222222222</v>
      </c>
      <c r="M51" s="45">
        <v>0.014027777777777776</v>
      </c>
    </row>
    <row r="52" spans="1:13" ht="15" customHeight="1">
      <c r="A52" s="44">
        <v>95</v>
      </c>
      <c r="B52" s="44">
        <f>IF(A52="","",VLOOKUP(A52,Entrants!$B$4:$D$105,3))</f>
        <v>0</v>
      </c>
      <c r="C52" s="44">
        <v>48</v>
      </c>
      <c r="D52" s="114" t="str">
        <f>IF(A52="","",VLOOKUP(A52,Entrants!$B$4:$D$105,2))</f>
        <v>Willshire, Keith</v>
      </c>
      <c r="E52" s="45">
        <v>0.01778935185185185</v>
      </c>
      <c r="F52" s="45">
        <f>IF(A52="","",VLOOKUP(A52,Entrants!$B$4:$I$105,8))</f>
        <v>0.0024305555555555556</v>
      </c>
      <c r="G52" s="45">
        <f t="shared" si="0"/>
        <v>0.015358796296296296</v>
      </c>
      <c r="I52" s="5">
        <v>48</v>
      </c>
      <c r="J52" s="43" t="s">
        <v>61</v>
      </c>
      <c r="K52" s="45">
        <v>0.018113425925925925</v>
      </c>
      <c r="L52" s="45">
        <v>0.0038194444444444443</v>
      </c>
      <c r="M52" s="45">
        <v>0.01429398148148148</v>
      </c>
    </row>
    <row r="53" spans="1:13" ht="15" customHeight="1">
      <c r="A53" s="44">
        <v>69</v>
      </c>
      <c r="B53" s="44" t="str">
        <f>IF(A53="","",VLOOKUP(A53,Entrants!$B$4:$D$105,3))</f>
        <v>AD</v>
      </c>
      <c r="C53" s="44">
        <v>49</v>
      </c>
      <c r="D53" s="114" t="str">
        <f>IF(A53="","",VLOOKUP(A53,Entrants!$B$4:$D$105,2))</f>
        <v>Ponton, Mark</v>
      </c>
      <c r="E53" s="45">
        <v>0.017824074074074076</v>
      </c>
      <c r="F53" s="45">
        <f>IF(A53="","",VLOOKUP(A53,Entrants!$B$4:$I$105,8))</f>
        <v>0.005729166666666667</v>
      </c>
      <c r="G53" s="45">
        <f t="shared" si="0"/>
        <v>0.012094907407407408</v>
      </c>
      <c r="I53" s="5">
        <v>49</v>
      </c>
      <c r="J53" s="43" t="s">
        <v>55</v>
      </c>
      <c r="K53" s="45">
        <v>0.016516203703703703</v>
      </c>
      <c r="L53" s="45">
        <v>0.0020833333333333333</v>
      </c>
      <c r="M53" s="45">
        <v>0.01443287037037037</v>
      </c>
    </row>
    <row r="54" spans="1:13" ht="15" customHeight="1">
      <c r="A54" s="44">
        <v>19</v>
      </c>
      <c r="B54" s="44">
        <f>IF(A54="","",VLOOKUP(A54,Entrants!$B$4:$D$105,3))</f>
        <v>0</v>
      </c>
      <c r="C54" s="44">
        <v>50</v>
      </c>
      <c r="D54" s="114" t="str">
        <f>IF(A54="","",VLOOKUP(A54,Entrants!$B$4:$D$105,2))</f>
        <v>Darbyshire, Mal</v>
      </c>
      <c r="E54" s="45">
        <v>0.01783564814814815</v>
      </c>
      <c r="F54" s="45">
        <f>IF(A54="","",VLOOKUP(A54,Entrants!$B$4:$I$105,8))</f>
        <v>0.005555555555555556</v>
      </c>
      <c r="G54" s="45">
        <f t="shared" si="0"/>
        <v>0.012280092592592592</v>
      </c>
      <c r="I54" s="5">
        <v>50</v>
      </c>
      <c r="J54" s="43" t="s">
        <v>92</v>
      </c>
      <c r="K54" s="45">
        <v>0.017731481481481483</v>
      </c>
      <c r="L54" s="45">
        <v>0.002951388888888889</v>
      </c>
      <c r="M54" s="45">
        <v>0.014780092592592595</v>
      </c>
    </row>
    <row r="55" spans="1:13" ht="15" customHeight="1">
      <c r="A55" s="44">
        <v>72</v>
      </c>
      <c r="B55" s="44" t="str">
        <f>IF(A55="","",VLOOKUP(A55,Entrants!$B$4:$D$105,3))</f>
        <v>GAL</v>
      </c>
      <c r="C55" s="44">
        <v>51</v>
      </c>
      <c r="D55" s="114" t="str">
        <f>IF(A55="","",VLOOKUP(A55,Entrants!$B$4:$D$105,2))</f>
        <v>Raithby, Hayley</v>
      </c>
      <c r="E55" s="45">
        <v>0.017847222222222223</v>
      </c>
      <c r="F55" s="45">
        <f>IF(A55="","",VLOOKUP(A55,Entrants!$B$4:$I$105,8))</f>
        <v>0.004340277777777778</v>
      </c>
      <c r="G55" s="45">
        <f t="shared" si="0"/>
        <v>0.013506944444444445</v>
      </c>
      <c r="I55" s="5">
        <v>51</v>
      </c>
      <c r="J55" s="47" t="s">
        <v>101</v>
      </c>
      <c r="K55" s="6">
        <v>0.017511574074074072</v>
      </c>
      <c r="L55" s="6">
        <v>0.0026041666666666665</v>
      </c>
      <c r="M55" s="6">
        <v>0.014907407407407406</v>
      </c>
    </row>
    <row r="56" spans="1:13" ht="15" customHeight="1">
      <c r="A56" s="44">
        <v>25</v>
      </c>
      <c r="B56" s="44" t="str">
        <f>IF(A56="","",VLOOKUP(A56,Entrants!$B$4:$D$105,3))</f>
        <v>FS</v>
      </c>
      <c r="C56" s="44">
        <v>52</v>
      </c>
      <c r="D56" s="114" t="str">
        <f>IF(A56="","",VLOOKUP(A56,Entrants!$B$4:$D$105,2))</f>
        <v>Duffy, Kate</v>
      </c>
      <c r="E56" s="45">
        <v>0.017870370370370373</v>
      </c>
      <c r="F56" s="45">
        <f>IF(A56="","",VLOOKUP(A56,Entrants!$B$4:$I$105,8))</f>
        <v>0.0020833333333333333</v>
      </c>
      <c r="G56" s="45">
        <f aca="true" t="shared" si="1" ref="G56:G68">IF(D56="","",E56-F56)</f>
        <v>0.01578703703703704</v>
      </c>
      <c r="I56" s="5">
        <v>52</v>
      </c>
      <c r="J56" s="47" t="s">
        <v>57</v>
      </c>
      <c r="K56" s="6">
        <v>0.017430555555555557</v>
      </c>
      <c r="L56" s="6">
        <v>0.0022569444444444447</v>
      </c>
      <c r="M56" s="6">
        <v>0.015173611111111112</v>
      </c>
    </row>
    <row r="57" spans="1:13" ht="15" customHeight="1">
      <c r="A57" s="44">
        <v>68</v>
      </c>
      <c r="B57" s="44" t="str">
        <f>IF(A57="","",VLOOKUP(A57,Entrants!$B$4:$D$105,3))</f>
        <v>GAL</v>
      </c>
      <c r="C57" s="44">
        <v>53</v>
      </c>
      <c r="D57" s="114" t="str">
        <f>IF(A57="","",VLOOKUP(A57,Entrants!$B$4:$D$105,2))</f>
        <v>Nutt, Jude</v>
      </c>
      <c r="E57" s="45">
        <v>0.017893518518518517</v>
      </c>
      <c r="F57" s="45">
        <f>IF(A57="","",VLOOKUP(A57,Entrants!$B$4:$I$105,8))</f>
        <v>0.006597222222222222</v>
      </c>
      <c r="G57" s="45">
        <f t="shared" si="1"/>
        <v>0.011296296296296294</v>
      </c>
      <c r="I57" s="5">
        <v>53</v>
      </c>
      <c r="J57" s="43" t="s">
        <v>52</v>
      </c>
      <c r="K57" s="45">
        <v>0.017511574074074072</v>
      </c>
      <c r="L57" s="45">
        <v>0.0022569444444444447</v>
      </c>
      <c r="M57" s="45">
        <v>0.015254629629629627</v>
      </c>
    </row>
    <row r="58" spans="1:13" ht="15" customHeight="1">
      <c r="A58" s="44">
        <v>16</v>
      </c>
      <c r="B58" s="44" t="str">
        <f>IF(A58="","",VLOOKUP(A58,Entrants!$B$4:$D$105,3))</f>
        <v>RD</v>
      </c>
      <c r="C58" s="44">
        <v>54</v>
      </c>
      <c r="D58" s="114" t="str">
        <f>IF(A58="","",VLOOKUP(A58,Entrants!$B$4:$D$105,2))</f>
        <v>Craddock, Anne</v>
      </c>
      <c r="E58" s="45">
        <v>0.017951388888888888</v>
      </c>
      <c r="F58" s="45">
        <f>IF(A58="","",VLOOKUP(A58,Entrants!$B$4:$I$105,8))</f>
        <v>0.0022569444444444447</v>
      </c>
      <c r="G58" s="45">
        <f t="shared" si="1"/>
        <v>0.015694444444444445</v>
      </c>
      <c r="I58" s="5">
        <v>54</v>
      </c>
      <c r="J58" s="43" t="s">
        <v>76</v>
      </c>
      <c r="K58" s="45">
        <v>0.01778935185185185</v>
      </c>
      <c r="L58" s="45">
        <v>0.0024305555555555556</v>
      </c>
      <c r="M58" s="45">
        <v>0.015358796296296296</v>
      </c>
    </row>
    <row r="59" spans="1:13" ht="15" customHeight="1">
      <c r="A59" s="44">
        <v>96</v>
      </c>
      <c r="B59" s="44" t="str">
        <f>IF(A59="","",VLOOKUP(A59,Entrants!$B$4:$D$105,3))</f>
        <v>WG</v>
      </c>
      <c r="C59" s="44">
        <v>55</v>
      </c>
      <c r="D59" s="114" t="str">
        <f>IF(A59="","",VLOOKUP(A59,Entrants!$B$4:$D$105,2))</f>
        <v>Woods, Joseph</v>
      </c>
      <c r="E59" s="45">
        <v>0.017962962962962962</v>
      </c>
      <c r="F59" s="45">
        <f>IF(A59="","",VLOOKUP(A59,Entrants!$B$4:$I$105,8))</f>
        <v>0.007291666666666666</v>
      </c>
      <c r="G59" s="45">
        <f t="shared" si="1"/>
        <v>0.010671296296296297</v>
      </c>
      <c r="I59" s="5">
        <v>55</v>
      </c>
      <c r="J59" s="43" t="s">
        <v>75</v>
      </c>
      <c r="K59" s="45">
        <v>0.018287037037037036</v>
      </c>
      <c r="L59" s="45">
        <v>0.0026041666666666665</v>
      </c>
      <c r="M59" s="45">
        <v>0.015682870370370368</v>
      </c>
    </row>
    <row r="60" spans="1:13" ht="15">
      <c r="A60" s="44">
        <v>59</v>
      </c>
      <c r="B60" s="44" t="str">
        <f>IF(A60="","",VLOOKUP(A60,Entrants!$B$4:$D$105,3))</f>
        <v>GG</v>
      </c>
      <c r="C60" s="44">
        <v>56</v>
      </c>
      <c r="D60" s="114" t="str">
        <f>IF(A60="","",VLOOKUP(A60,Entrants!$B$4:$D$105,2))</f>
        <v>Maylia, Peter</v>
      </c>
      <c r="E60" s="45">
        <v>0.018113425925925925</v>
      </c>
      <c r="F60" s="45">
        <f>IF(A60="","",VLOOKUP(A60,Entrants!$B$4:$I$105,8))</f>
        <v>0.0038194444444444443</v>
      </c>
      <c r="G60" s="45">
        <f t="shared" si="1"/>
        <v>0.01429398148148148</v>
      </c>
      <c r="I60" s="5">
        <v>56</v>
      </c>
      <c r="J60" s="43" t="s">
        <v>122</v>
      </c>
      <c r="K60" s="45">
        <v>0.017951388888888888</v>
      </c>
      <c r="L60" s="45">
        <v>0.0022569444444444447</v>
      </c>
      <c r="M60" s="45">
        <v>0.015694444444444445</v>
      </c>
    </row>
    <row r="61" spans="1:13" ht="15">
      <c r="A61" s="44">
        <v>92</v>
      </c>
      <c r="B61" s="44">
        <f>IF(A61="","",VLOOKUP(A61,Entrants!$B$4:$D$105,3))</f>
        <v>0</v>
      </c>
      <c r="C61" s="44">
        <v>57</v>
      </c>
      <c r="D61" s="114" t="str">
        <f>IF(A61="","",VLOOKUP(A61,Entrants!$B$4:$D$105,2))</f>
        <v>Wallace, Diane</v>
      </c>
      <c r="E61" s="45">
        <v>0.018287037037037036</v>
      </c>
      <c r="F61" s="45">
        <f>IF(A61="","",VLOOKUP(A61,Entrants!$B$4:$I$105,8))</f>
        <v>0.0026041666666666665</v>
      </c>
      <c r="G61" s="45">
        <f t="shared" si="1"/>
        <v>0.015682870370370368</v>
      </c>
      <c r="I61" s="5">
        <v>57</v>
      </c>
      <c r="J61" s="43" t="s">
        <v>126</v>
      </c>
      <c r="K61" s="45">
        <v>0.017870370370370373</v>
      </c>
      <c r="L61" s="45">
        <v>0.0020833333333333333</v>
      </c>
      <c r="M61" s="45">
        <v>0.01578703703703704</v>
      </c>
    </row>
    <row r="62" spans="1:13" ht="15">
      <c r="A62" s="44">
        <v>9</v>
      </c>
      <c r="B62" s="44" t="str">
        <f>IF(A62="","",VLOOKUP(A62,Entrants!$B$4:$D$105,3))</f>
        <v>HT</v>
      </c>
      <c r="C62" s="44">
        <v>58</v>
      </c>
      <c r="D62" s="114" t="str">
        <f>IF(A62="","",VLOOKUP(A62,Entrants!$B$4:$D$105,2))</f>
        <v>Cassells, Jane</v>
      </c>
      <c r="E62" s="45">
        <v>0.01832175925925926</v>
      </c>
      <c r="F62" s="45">
        <f>IF(A62="","",VLOOKUP(A62,Entrants!$B$4:$I$105,8))</f>
        <v>0.0015624999999999999</v>
      </c>
      <c r="G62" s="45">
        <f t="shared" si="1"/>
        <v>0.01675925925925926</v>
      </c>
      <c r="I62" s="5">
        <v>58</v>
      </c>
      <c r="J62" s="43" t="s">
        <v>91</v>
      </c>
      <c r="K62" s="45">
        <v>0.018541666666666668</v>
      </c>
      <c r="L62" s="45">
        <v>0.0022569444444444447</v>
      </c>
      <c r="M62" s="45">
        <v>0.016284722222222225</v>
      </c>
    </row>
    <row r="63" spans="1:13" ht="15">
      <c r="A63" s="44">
        <v>75</v>
      </c>
      <c r="B63" s="44" t="str">
        <f>IF(A63="","",VLOOKUP(A63,Entrants!$B$4:$D$105,3))</f>
        <v>AD</v>
      </c>
      <c r="C63" s="44">
        <v>59</v>
      </c>
      <c r="D63" s="114" t="str">
        <f>IF(A63="","",VLOOKUP(A63,Entrants!$B$4:$D$105,2))</f>
        <v>Robinson, Adam</v>
      </c>
      <c r="E63" s="45">
        <v>0.018414351851851852</v>
      </c>
      <c r="F63" s="45">
        <f>IF(A63="","",VLOOKUP(A63,Entrants!$B$4:$I$105,8))</f>
        <v>0.0062499999999999995</v>
      </c>
      <c r="G63" s="45">
        <f t="shared" si="1"/>
        <v>0.012164351851851853</v>
      </c>
      <c r="I63" s="5">
        <v>59</v>
      </c>
      <c r="J63" s="43" t="s">
        <v>102</v>
      </c>
      <c r="K63" s="45">
        <v>0.01767361111111111</v>
      </c>
      <c r="L63" s="45">
        <v>0.0012152777777777778</v>
      </c>
      <c r="M63" s="45">
        <v>0.016458333333333332</v>
      </c>
    </row>
    <row r="64" spans="1:13" ht="15">
      <c r="A64" s="44">
        <v>76</v>
      </c>
      <c r="B64" s="44" t="str">
        <f>IF(A64="","",VLOOKUP(A64,Entrants!$B$4:$D$105,3))</f>
        <v>AA</v>
      </c>
      <c r="C64" s="44">
        <v>60</v>
      </c>
      <c r="D64" s="114" t="str">
        <f>IF(A64="","",VLOOKUP(A64,Entrants!$B$4:$D$105,2))</f>
        <v>Rochester, Sue</v>
      </c>
      <c r="E64" s="45">
        <v>0.018506944444444444</v>
      </c>
      <c r="F64" s="45">
        <f>IF(A64="","",VLOOKUP(A64,Entrants!$B$4:$I$105,8))</f>
        <v>0</v>
      </c>
      <c r="G64" s="45">
        <f t="shared" si="1"/>
        <v>0.018506944444444444</v>
      </c>
      <c r="I64" s="5">
        <v>60</v>
      </c>
      <c r="J64" s="47" t="s">
        <v>130</v>
      </c>
      <c r="K64" s="6">
        <v>0.017685185185185182</v>
      </c>
      <c r="L64" s="6">
        <v>0.0012152777777777778</v>
      </c>
      <c r="M64" s="6">
        <v>0.016469907407407405</v>
      </c>
    </row>
    <row r="65" spans="1:13" ht="15">
      <c r="A65" s="44">
        <v>87</v>
      </c>
      <c r="B65" s="44" t="str">
        <f>IF(A65="","",VLOOKUP(A65,Entrants!$B$4:$D$105,3))</f>
        <v>MP</v>
      </c>
      <c r="C65" s="44">
        <v>61</v>
      </c>
      <c r="D65" s="114" t="str">
        <f>IF(A65="","",VLOOKUP(A65,Entrants!$B$4:$D$105,2))</f>
        <v>Stewart, Claire</v>
      </c>
      <c r="E65" s="45">
        <v>0.018541666666666668</v>
      </c>
      <c r="F65" s="45">
        <f>IF(A65="","",VLOOKUP(A65,Entrants!$B$4:$I$105,8))</f>
        <v>0.0022569444444444447</v>
      </c>
      <c r="G65" s="45">
        <f t="shared" si="1"/>
        <v>0.016284722222222225</v>
      </c>
      <c r="I65" s="5">
        <v>61</v>
      </c>
      <c r="J65" s="7" t="s">
        <v>120</v>
      </c>
      <c r="K65" s="6">
        <v>0.01832175925925926</v>
      </c>
      <c r="L65" s="6">
        <v>0.0015624999999999999</v>
      </c>
      <c r="M65" s="6">
        <v>0.01675925925925926</v>
      </c>
    </row>
    <row r="66" spans="1:13" ht="15">
      <c r="A66" s="44">
        <v>5</v>
      </c>
      <c r="B66" s="44" t="str">
        <f>IF(A66="","",VLOOKUP(A66,Entrants!$B$4:$D$105,3))</f>
        <v>AA</v>
      </c>
      <c r="C66" s="44">
        <v>62</v>
      </c>
      <c r="D66" s="114" t="str">
        <f>IF(A66="","",VLOOKUP(A66,Entrants!$B$4:$D$105,2))</f>
        <v>Beal, Suzanne</v>
      </c>
      <c r="E66" s="45">
        <v>0.018900462962962963</v>
      </c>
      <c r="F66" s="45">
        <f>IF(A66="","",VLOOKUP(A66,Entrants!$B$4:$I$105,8))</f>
        <v>0.005381944444444445</v>
      </c>
      <c r="G66" s="45">
        <f t="shared" si="1"/>
        <v>0.013518518518518517</v>
      </c>
      <c r="I66" s="5">
        <v>62</v>
      </c>
      <c r="J66" s="47" t="s">
        <v>89</v>
      </c>
      <c r="K66" s="6">
        <v>0.018506944444444444</v>
      </c>
      <c r="L66" s="6">
        <v>0</v>
      </c>
      <c r="M66" s="6">
        <v>0.018506944444444444</v>
      </c>
    </row>
    <row r="67" spans="1:13" ht="15">
      <c r="A67" s="44"/>
      <c r="B67" s="44">
        <f>IF(A67="","",VLOOKUP(A67,Entrants!$B$4:$D$105,3))</f>
      </c>
      <c r="C67" s="44">
        <v>63</v>
      </c>
      <c r="D67" s="114">
        <f>IF(A67="","",VLOOKUP(A67,Entrants!$B$4:$D$105,2))</f>
      </c>
      <c r="E67" s="45"/>
      <c r="F67" s="45">
        <f>IF(A67="","",VLOOKUP(A67,Entrants!$B$4:$I$105,8))</f>
      </c>
      <c r="G67" s="45">
        <f t="shared" si="1"/>
      </c>
      <c r="I67" s="5">
        <v>63</v>
      </c>
      <c r="J67" s="47" t="s">
        <v>14</v>
      </c>
      <c r="K67" s="6"/>
      <c r="L67" s="6" t="s">
        <v>14</v>
      </c>
      <c r="M67" s="6" t="s">
        <v>14</v>
      </c>
    </row>
    <row r="68" spans="1:13" ht="15">
      <c r="A68" s="44"/>
      <c r="B68" s="44">
        <f>IF(A68="","",VLOOKUP(A68,Entrants!$B$4:$D$105,3))</f>
      </c>
      <c r="C68" s="44">
        <v>64</v>
      </c>
      <c r="D68" s="114">
        <f>IF(A68="","",VLOOKUP(A68,Entrants!$B$4:$D$105,2))</f>
      </c>
      <c r="E68" s="46"/>
      <c r="F68" s="46"/>
      <c r="G68" s="45">
        <f t="shared" si="1"/>
      </c>
      <c r="I68" s="5">
        <v>64</v>
      </c>
      <c r="J68" s="7" t="s">
        <v>14</v>
      </c>
      <c r="K68" s="6"/>
      <c r="L68" s="6"/>
      <c r="M68" s="6" t="s">
        <v>14</v>
      </c>
    </row>
    <row r="69" spans="1:13" ht="15">
      <c r="A69" s="44"/>
      <c r="B69" s="44">
        <f>IF(A69="","",VLOOKUP(A69,Entrants!$B$4:$D$105,3))</f>
      </c>
      <c r="C69" s="44">
        <v>65</v>
      </c>
      <c r="D69" s="114">
        <f>IF(A69="","",VLOOKUP(A69,Entrants!$B$4:$D$105,2))</f>
      </c>
      <c r="E69" s="46"/>
      <c r="F69" s="46"/>
      <c r="G69" s="45">
        <f aca="true" t="shared" si="2" ref="G69:G79">IF(D69="","",E69-F69)</f>
      </c>
      <c r="I69" s="5">
        <v>65</v>
      </c>
      <c r="J69" s="7" t="s">
        <v>14</v>
      </c>
      <c r="K69" s="6"/>
      <c r="L69" s="6"/>
      <c r="M69" s="6" t="s">
        <v>14</v>
      </c>
    </row>
    <row r="70" spans="1:13" ht="15">
      <c r="A70" s="44"/>
      <c r="B70" s="44">
        <f>IF(A70="","",VLOOKUP(A70,Entrants!$B$4:$D$105,3))</f>
      </c>
      <c r="C70" s="44">
        <v>66</v>
      </c>
      <c r="D70" s="114">
        <f>IF(A70="","",VLOOKUP(A70,Entrants!$B$4:$D$105,2))</f>
      </c>
      <c r="E70" s="46"/>
      <c r="F70" s="46"/>
      <c r="G70" s="45">
        <f t="shared" si="2"/>
      </c>
      <c r="I70" s="5">
        <v>66</v>
      </c>
      <c r="J70" s="7" t="s">
        <v>14</v>
      </c>
      <c r="K70" s="6"/>
      <c r="L70" s="6"/>
      <c r="M70" s="6" t="s">
        <v>14</v>
      </c>
    </row>
    <row r="71" spans="1:13" ht="15">
      <c r="A71" s="44"/>
      <c r="B71" s="44">
        <f>IF(A71="","",VLOOKUP(A71,Entrants!$B$4:$D$105,3))</f>
      </c>
      <c r="C71" s="44">
        <v>67</v>
      </c>
      <c r="D71" s="114">
        <f>IF(A71="","",VLOOKUP(A71,Entrants!$B$4:$D$105,2))</f>
      </c>
      <c r="E71" s="46"/>
      <c r="F71" s="46"/>
      <c r="G71" s="45">
        <f t="shared" si="2"/>
      </c>
      <c r="I71" s="5">
        <v>67</v>
      </c>
      <c r="J71" s="7" t="s">
        <v>14</v>
      </c>
      <c r="K71" s="6"/>
      <c r="L71" s="6"/>
      <c r="M71" s="6" t="s">
        <v>14</v>
      </c>
    </row>
    <row r="72" spans="1:13" ht="15">
      <c r="A72" s="44"/>
      <c r="B72" s="44">
        <f>IF(A72="","",VLOOKUP(A72,Entrants!$B$4:$D$105,3))</f>
      </c>
      <c r="C72" s="44">
        <v>68</v>
      </c>
      <c r="D72" s="114">
        <f>IF(A72="","",VLOOKUP(A72,Entrants!$B$4:$D$105,2))</f>
      </c>
      <c r="E72" s="46"/>
      <c r="F72" s="46"/>
      <c r="G72" s="45">
        <f t="shared" si="2"/>
      </c>
      <c r="I72" s="5">
        <v>68</v>
      </c>
      <c r="J72" s="47" t="s">
        <v>14</v>
      </c>
      <c r="K72" s="6"/>
      <c r="L72" s="6"/>
      <c r="M72" s="6" t="s">
        <v>14</v>
      </c>
    </row>
    <row r="73" spans="1:13" ht="15">
      <c r="A73" s="44"/>
      <c r="B73" s="44">
        <f>IF(A73="","",VLOOKUP(A73,Entrants!$B$4:$D$105,3))</f>
      </c>
      <c r="C73" s="44">
        <v>69</v>
      </c>
      <c r="D73" s="114">
        <f>IF(A73="","",VLOOKUP(A73,Entrants!$B$4:$D$105,2))</f>
      </c>
      <c r="E73" s="46"/>
      <c r="F73" s="46"/>
      <c r="G73" s="45">
        <f t="shared" si="2"/>
      </c>
      <c r="I73" s="5">
        <v>69</v>
      </c>
      <c r="J73" s="7" t="s">
        <v>14</v>
      </c>
      <c r="K73" s="6"/>
      <c r="L73" s="6"/>
      <c r="M73" s="6" t="s">
        <v>14</v>
      </c>
    </row>
    <row r="74" spans="1:13" ht="15">
      <c r="A74" s="44"/>
      <c r="B74" s="44">
        <f>IF(A74="","",VLOOKUP(A74,Entrants!$B$4:$D$105,3))</f>
      </c>
      <c r="C74" s="44">
        <v>70</v>
      </c>
      <c r="D74" s="114">
        <f>IF(A74="","",VLOOKUP(A74,Entrants!$B$4:$D$105,2))</f>
      </c>
      <c r="E74" s="46"/>
      <c r="F74" s="46"/>
      <c r="G74" s="45">
        <f t="shared" si="2"/>
      </c>
      <c r="I74" s="5">
        <v>70</v>
      </c>
      <c r="J74" s="7" t="s">
        <v>14</v>
      </c>
      <c r="K74" s="6"/>
      <c r="L74" s="6"/>
      <c r="M74" s="6" t="s">
        <v>14</v>
      </c>
    </row>
    <row r="75" spans="1:13" ht="15">
      <c r="A75" s="44"/>
      <c r="B75" s="44">
        <f>IF(A75="","",VLOOKUP(A75,Entrants!$B$4:$D$105,3))</f>
      </c>
      <c r="C75" s="44">
        <v>71</v>
      </c>
      <c r="D75" s="114">
        <f>IF(A75="","",VLOOKUP(A75,Entrants!$B$4:$D$105,2))</f>
      </c>
      <c r="E75" s="46"/>
      <c r="F75" s="46"/>
      <c r="G75" s="45">
        <f t="shared" si="2"/>
      </c>
      <c r="I75" s="5">
        <v>71</v>
      </c>
      <c r="J75" s="47" t="s">
        <v>14</v>
      </c>
      <c r="K75" s="6"/>
      <c r="L75" s="6"/>
      <c r="M75" s="6" t="s">
        <v>14</v>
      </c>
    </row>
    <row r="76" spans="1:13" ht="15">
      <c r="A76" s="44"/>
      <c r="B76" s="44">
        <f>IF(A76="","",VLOOKUP(A76,Entrants!$B$4:$D$105,3))</f>
      </c>
      <c r="C76" s="44">
        <v>72</v>
      </c>
      <c r="D76" s="114">
        <f>IF(A76="","",VLOOKUP(A76,Entrants!$B$4:$D$105,2))</f>
      </c>
      <c r="E76" s="46"/>
      <c r="F76" s="46"/>
      <c r="G76" s="45">
        <f t="shared" si="2"/>
      </c>
      <c r="I76" s="5">
        <v>72</v>
      </c>
      <c r="J76" s="7" t="s">
        <v>14</v>
      </c>
      <c r="K76" s="6"/>
      <c r="L76" s="6"/>
      <c r="M76" s="6" t="s">
        <v>14</v>
      </c>
    </row>
    <row r="77" spans="1:13" ht="15">
      <c r="A77" s="44"/>
      <c r="B77" s="44">
        <f>IF(A77="","",VLOOKUP(A77,Entrants!$B$4:$D$105,3))</f>
      </c>
      <c r="C77" s="44">
        <v>73</v>
      </c>
      <c r="D77" s="114">
        <f>IF(A77="","",VLOOKUP(A77,Entrants!$B$4:$D$105,2))</f>
      </c>
      <c r="E77" s="46"/>
      <c r="F77" s="46"/>
      <c r="G77" s="45">
        <f t="shared" si="2"/>
      </c>
      <c r="I77" s="5">
        <v>73</v>
      </c>
      <c r="J77" s="47" t="s">
        <v>14</v>
      </c>
      <c r="K77" s="6"/>
      <c r="L77" s="6"/>
      <c r="M77" s="6" t="s">
        <v>14</v>
      </c>
    </row>
    <row r="78" spans="1:13" ht="15">
      <c r="A78" s="44"/>
      <c r="B78" s="44">
        <f>IF(A78="","",VLOOKUP(A78,Entrants!$B$4:$D$105,3))</f>
      </c>
      <c r="C78" s="44">
        <v>74</v>
      </c>
      <c r="D78" s="114">
        <f>IF(A78="","",VLOOKUP(A78,Entrants!$B$4:$D$105,2))</f>
      </c>
      <c r="E78" s="46"/>
      <c r="F78" s="46"/>
      <c r="G78" s="45">
        <f t="shared" si="2"/>
      </c>
      <c r="I78" s="5">
        <v>74</v>
      </c>
      <c r="J78" s="47" t="s">
        <v>14</v>
      </c>
      <c r="K78" s="6"/>
      <c r="L78" s="6"/>
      <c r="M78" s="6" t="s">
        <v>14</v>
      </c>
    </row>
    <row r="79" spans="1:13" ht="15">
      <c r="A79" s="44"/>
      <c r="B79" s="44">
        <f>IF(A79="","",VLOOKUP(A79,Entrants!$B$4:$D$105,3))</f>
      </c>
      <c r="C79" s="44">
        <v>75</v>
      </c>
      <c r="D79" s="114">
        <f>IF(A79="","",VLOOKUP(A79,Entrants!$B$4:$D$105,2))</f>
      </c>
      <c r="E79" s="46"/>
      <c r="F79" s="46"/>
      <c r="G79" s="45">
        <f t="shared" si="2"/>
      </c>
      <c r="I79" s="5">
        <v>75</v>
      </c>
      <c r="J79" s="7" t="s">
        <v>14</v>
      </c>
      <c r="K79" s="6"/>
      <c r="L79" s="6"/>
      <c r="M79" s="6" t="s">
        <v>14</v>
      </c>
    </row>
    <row r="80" spans="2:10" ht="15">
      <c r="B80" s="44">
        <f>IF(A80="","",VLOOKUP(A80,Entrants!$B$4:$D$105,3))</f>
      </c>
      <c r="C80" s="44">
        <v>76</v>
      </c>
      <c r="D80" s="114">
        <f>IF(A80="","",VLOOKUP(A80,Entrants!$B$4:$D$105,2))</f>
      </c>
      <c r="I80" s="5">
        <v>76</v>
      </c>
    </row>
    <row r="81" spans="2:10" ht="15">
      <c r="B81" s="44">
        <f>IF(A81="","",VLOOKUP(A81,Entrants!$B$4:$D$105,3))</f>
      </c>
      <c r="C81" s="44">
        <v>77</v>
      </c>
      <c r="D81" s="114">
        <f>IF(A81="","",VLOOKUP(A81,Entrants!$B$4:$D$105,2))</f>
      </c>
      <c r="I81" s="5">
        <v>77</v>
      </c>
    </row>
    <row r="82" spans="2:10" ht="15">
      <c r="B82" s="44">
        <f>IF(A82="","",VLOOKUP(A82,Entrants!$B$4:$D$105,3))</f>
      </c>
      <c r="C82" s="44">
        <v>78</v>
      </c>
      <c r="D82" s="114">
        <f>IF(A82="","",VLOOKUP(A82,Entrants!$B$4:$D$105,2))</f>
      </c>
      <c r="I82" s="5">
        <v>78</v>
      </c>
    </row>
    <row r="83" spans="2:10" ht="15">
      <c r="B83" s="44">
        <f>IF(A83="","",VLOOKUP(A83,Entrants!$B$4:$D$105,3))</f>
      </c>
      <c r="C83" s="44">
        <v>79</v>
      </c>
      <c r="D83" s="114">
        <f>IF(A83="","",VLOOKUP(A83,Entrants!$B$4:$D$105,2))</f>
      </c>
      <c r="I83" s="5">
        <v>79</v>
      </c>
    </row>
    <row r="84" spans="2:10" ht="15">
      <c r="B84" s="44">
        <f>IF(A84="","",VLOOKUP(A84,Entrants!$B$4:$D$105,3))</f>
      </c>
      <c r="C84" s="44">
        <v>80</v>
      </c>
      <c r="D84" s="114">
        <f>IF(A84="","",VLOOKUP(A84,Entrants!$B$4:$D$105,2))</f>
      </c>
      <c r="I84" s="5">
        <v>80</v>
      </c>
    </row>
  </sheetData>
  <sheetProtection selectLockedCells="1"/>
  <mergeCells count="1">
    <mergeCell ref="J2:L2"/>
  </mergeCells>
  <printOptions/>
  <pageMargins left="0.7480314960629921" right="0.7480314960629921" top="0.5118110236220472" bottom="0.5905511811023623" header="0.5118110236220472" footer="0.5118110236220472"/>
  <pageSetup fitToHeight="1" fitToWidth="1" horizontalDpi="300" verticalDpi="300" orientation="landscape" paperSize="9" scale="4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84"/>
  <sheetViews>
    <sheetView zoomScale="75" zoomScaleNormal="75" zoomScalePageLayoutView="0" workbookViewId="0" topLeftCell="A4">
      <selection activeCell="H3" sqref="H3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143</v>
      </c>
      <c r="B1" s="4"/>
      <c r="C1" s="18"/>
      <c r="D1" s="18"/>
      <c r="E1" s="18"/>
      <c r="F1" s="18"/>
      <c r="G1" s="18"/>
      <c r="H1" s="18"/>
      <c r="K1" s="3"/>
    </row>
    <row r="2" spans="1:12" ht="20.25" customHeight="1">
      <c r="A2" s="4"/>
      <c r="B2" s="4"/>
      <c r="C2" s="18"/>
      <c r="D2" s="18"/>
      <c r="E2" s="18"/>
      <c r="F2" s="18"/>
      <c r="G2" s="18"/>
      <c r="H2" s="18"/>
      <c r="J2" s="141" t="s">
        <v>31</v>
      </c>
      <c r="K2" s="141"/>
      <c r="L2" s="141"/>
    </row>
    <row r="3" spans="1:13" ht="15" customHeight="1">
      <c r="A3" s="49" t="s">
        <v>7</v>
      </c>
      <c r="B3" s="49" t="s">
        <v>28</v>
      </c>
      <c r="C3" s="50"/>
      <c r="D3" s="51"/>
      <c r="E3" s="50"/>
      <c r="F3" s="50"/>
      <c r="G3" s="50"/>
      <c r="H3" s="50"/>
      <c r="I3" s="50"/>
      <c r="J3" s="50"/>
      <c r="K3" s="50"/>
      <c r="L3" s="50"/>
      <c r="M3" s="50"/>
    </row>
    <row r="4" spans="1:13" ht="15" customHeight="1">
      <c r="A4" s="49" t="s">
        <v>8</v>
      </c>
      <c r="B4" s="49" t="s">
        <v>29</v>
      </c>
      <c r="C4" s="49" t="s">
        <v>9</v>
      </c>
      <c r="D4" s="52" t="s">
        <v>10</v>
      </c>
      <c r="E4" s="49" t="s">
        <v>11</v>
      </c>
      <c r="F4" s="49" t="s">
        <v>12</v>
      </c>
      <c r="G4" s="49" t="s">
        <v>13</v>
      </c>
      <c r="H4" s="50"/>
      <c r="I4" s="49" t="s">
        <v>9</v>
      </c>
      <c r="J4" s="52" t="s">
        <v>10</v>
      </c>
      <c r="K4" s="49" t="s">
        <v>11</v>
      </c>
      <c r="L4" s="49" t="s">
        <v>12</v>
      </c>
      <c r="M4" s="49" t="s">
        <v>13</v>
      </c>
    </row>
    <row r="5" spans="1:13" ht="15" customHeight="1">
      <c r="A5" s="44">
        <v>90</v>
      </c>
      <c r="B5" s="44" t="str">
        <f>IF(A5="","",VLOOKUP(A5,Entrants!$B$4:$D$105,3))</f>
        <v>NK</v>
      </c>
      <c r="C5" s="44">
        <v>1</v>
      </c>
      <c r="D5" s="114" t="str">
        <f>IF(A5="","",VLOOKUP(A5,Entrants!$B$4:$D$105,2))</f>
        <v>Swalwell, Adam</v>
      </c>
      <c r="E5" s="45">
        <v>0.014976851851851852</v>
      </c>
      <c r="F5" s="45">
        <f>IF(A5="","",VLOOKUP(A5,Entrants!$B$4:$M$105,9))</f>
        <v>0.003472222222222222</v>
      </c>
      <c r="G5" s="45">
        <f aca="true" t="shared" si="0" ref="G5:G66">IF(D5="","",E5-F5)</f>
        <v>0.01150462962962963</v>
      </c>
      <c r="H5" s="7"/>
      <c r="I5" s="5">
        <v>1</v>
      </c>
      <c r="J5" s="43" t="s">
        <v>47</v>
      </c>
      <c r="K5" s="45">
        <v>0.01721064814814815</v>
      </c>
      <c r="L5" s="45">
        <v>0.007465277777777778</v>
      </c>
      <c r="M5" s="45">
        <v>0.00974537037037037</v>
      </c>
    </row>
    <row r="6" spans="1:13" ht="15" customHeight="1">
      <c r="A6" s="44">
        <v>18</v>
      </c>
      <c r="B6" s="44">
        <f>IF(A6="","",VLOOKUP(A6,Entrants!$B$4:$D$105,3))</f>
        <v>0</v>
      </c>
      <c r="C6" s="44">
        <v>2</v>
      </c>
      <c r="D6" s="114" t="str">
        <f>IF(A6="","",VLOOKUP(A6,Entrants!$B$4:$D$105,2))</f>
        <v>Singleton, Brian</v>
      </c>
      <c r="E6" s="45">
        <v>0.01587962962962963</v>
      </c>
      <c r="F6" s="45">
        <f>IF(A6="","",VLOOKUP(A6,Entrants!$B$4:$M$105,9))</f>
        <v>0.003472222222222222</v>
      </c>
      <c r="G6" s="45">
        <f t="shared" si="0"/>
        <v>0.012407407407407407</v>
      </c>
      <c r="H6" s="7"/>
      <c r="I6" s="5">
        <v>2</v>
      </c>
      <c r="J6" s="43" t="s">
        <v>127</v>
      </c>
      <c r="K6" s="45">
        <v>0.017604166666666667</v>
      </c>
      <c r="L6" s="45">
        <v>0.0078125</v>
      </c>
      <c r="M6" s="45">
        <v>0.009791666666666667</v>
      </c>
    </row>
    <row r="7" spans="1:13" ht="15" customHeight="1">
      <c r="A7" s="44">
        <v>1</v>
      </c>
      <c r="B7" s="44" t="str">
        <f>IF(A7="","",VLOOKUP(A7,Entrants!$B$4:$D$105,3))</f>
        <v>MP</v>
      </c>
      <c r="C7" s="44">
        <v>3</v>
      </c>
      <c r="D7" s="114" t="str">
        <f>IF(A7="","",VLOOKUP(A7,Entrants!$B$4:$D$105,2))</f>
        <v>Barkley, Robby</v>
      </c>
      <c r="E7" s="45">
        <v>0.01695601851851852</v>
      </c>
      <c r="F7" s="45">
        <f>IF(A7="","",VLOOKUP(A7,Entrants!$B$4:$M$105,9))</f>
        <v>0.0067708333333333336</v>
      </c>
      <c r="G7" s="45">
        <f t="shared" si="0"/>
        <v>0.010185185185185186</v>
      </c>
      <c r="H7" s="7"/>
      <c r="I7" s="5">
        <v>3</v>
      </c>
      <c r="J7" s="7" t="s">
        <v>45</v>
      </c>
      <c r="K7" s="6">
        <v>0.01719907407407407</v>
      </c>
      <c r="L7" s="6">
        <v>0.007118055555555555</v>
      </c>
      <c r="M7" s="6">
        <v>0.010081018518518517</v>
      </c>
    </row>
    <row r="8" spans="1:13" ht="15" customHeight="1">
      <c r="A8" s="44">
        <v>29</v>
      </c>
      <c r="B8" s="44" t="str">
        <f>IF(A8="","",VLOOKUP(A8,Entrants!$B$4:$D$105,3))</f>
        <v>FS</v>
      </c>
      <c r="C8" s="44">
        <v>4</v>
      </c>
      <c r="D8" s="114" t="str">
        <f>IF(A8="","",VLOOKUP(A8,Entrants!$B$4:$D$105,2))</f>
        <v>Fenwick, Ian</v>
      </c>
      <c r="E8" s="45">
        <v>0.016979166666666667</v>
      </c>
      <c r="F8" s="45">
        <f>IF(A8="","",VLOOKUP(A8,Entrants!$B$4:$M$105,9))</f>
        <v>0.005381944444444445</v>
      </c>
      <c r="G8" s="45">
        <f t="shared" si="0"/>
        <v>0.01159722222222222</v>
      </c>
      <c r="H8" s="7"/>
      <c r="I8" s="5">
        <v>4</v>
      </c>
      <c r="J8" s="43" t="s">
        <v>71</v>
      </c>
      <c r="K8" s="45">
        <v>0.01747685185185185</v>
      </c>
      <c r="L8" s="45">
        <v>0.007291666666666666</v>
      </c>
      <c r="M8" s="45">
        <v>0.010185185185185186</v>
      </c>
    </row>
    <row r="9" spans="1:13" ht="15" customHeight="1">
      <c r="A9" s="44">
        <v>19</v>
      </c>
      <c r="B9" s="44">
        <f>IF(A9="","",VLOOKUP(A9,Entrants!$B$4:$D$105,3))</f>
        <v>0</v>
      </c>
      <c r="C9" s="44">
        <v>5</v>
      </c>
      <c r="D9" s="114" t="str">
        <f>IF(A9="","",VLOOKUP(A9,Entrants!$B$4:$D$105,2))</f>
        <v>Darbyshire, Mal</v>
      </c>
      <c r="E9" s="45">
        <v>0.01702546296296296</v>
      </c>
      <c r="F9" s="45">
        <f>IF(A9="","",VLOOKUP(A9,Entrants!$B$4:$M$105,9))</f>
        <v>0.005381944444444445</v>
      </c>
      <c r="G9" s="45">
        <f t="shared" si="0"/>
        <v>0.011643518518518515</v>
      </c>
      <c r="H9" s="7"/>
      <c r="I9" s="5">
        <v>5</v>
      </c>
      <c r="J9" s="43" t="s">
        <v>44</v>
      </c>
      <c r="K9" s="45">
        <v>0.01747685185185185</v>
      </c>
      <c r="L9" s="45">
        <v>0.007291666666666666</v>
      </c>
      <c r="M9" s="45">
        <v>0.010185185185185186</v>
      </c>
    </row>
    <row r="10" spans="1:13" ht="15" customHeight="1">
      <c r="A10" s="44">
        <v>84</v>
      </c>
      <c r="B10" s="44" t="str">
        <f>IF(A10="","",VLOOKUP(A10,Entrants!$B$4:$D$105,3))</f>
        <v>RR</v>
      </c>
      <c r="C10" s="44">
        <v>6</v>
      </c>
      <c r="D10" s="114" t="str">
        <f>IF(A10="","",VLOOKUP(A10,Entrants!$B$4:$D$105,2))</f>
        <v>Shillinglaw, Richard</v>
      </c>
      <c r="E10" s="45">
        <v>0.017060185185185185</v>
      </c>
      <c r="F10" s="45">
        <f>IF(A10="","",VLOOKUP(A10,Entrants!$B$4:$M$105,9))</f>
        <v>0.004513888888888889</v>
      </c>
      <c r="G10" s="45">
        <f t="shared" si="0"/>
        <v>0.012546296296296295</v>
      </c>
      <c r="H10" s="7"/>
      <c r="I10" s="5">
        <v>6</v>
      </c>
      <c r="J10" s="47" t="s">
        <v>157</v>
      </c>
      <c r="K10" s="6">
        <v>0.01695601851851852</v>
      </c>
      <c r="L10" s="6">
        <v>0.0067708333333333336</v>
      </c>
      <c r="M10" s="6">
        <v>0.010185185185185186</v>
      </c>
    </row>
    <row r="11" spans="1:13" ht="15" customHeight="1">
      <c r="A11" s="44">
        <v>7</v>
      </c>
      <c r="B11" s="44" t="str">
        <f>IF(A11="","",VLOOKUP(A11,Entrants!$B$4:$D$105,3))</f>
        <v>AA</v>
      </c>
      <c r="C11" s="44">
        <v>7</v>
      </c>
      <c r="D11" s="114" t="str">
        <f>IF(A11="","",VLOOKUP(A11,Entrants!$B$4:$D$105,2))</f>
        <v>Browning, Sue</v>
      </c>
      <c r="E11" s="45">
        <v>0.017083333333333336</v>
      </c>
      <c r="F11" s="45">
        <f>IF(A11="","",VLOOKUP(A11,Entrants!$B$4:$M$105,9))</f>
        <v>0.004513888888888889</v>
      </c>
      <c r="G11" s="45">
        <f t="shared" si="0"/>
        <v>0.012569444444444446</v>
      </c>
      <c r="H11" s="7"/>
      <c r="I11" s="5">
        <v>7</v>
      </c>
      <c r="J11" s="43" t="s">
        <v>54</v>
      </c>
      <c r="K11" s="45">
        <v>0.017453703703703704</v>
      </c>
      <c r="L11" s="45">
        <v>0.006944444444444444</v>
      </c>
      <c r="M11" s="45">
        <v>0.01050925925925926</v>
      </c>
    </row>
    <row r="12" spans="1:13" ht="15" customHeight="1">
      <c r="A12" s="44">
        <v>99</v>
      </c>
      <c r="B12" s="44">
        <f>IF(A12="","",VLOOKUP(A12,Entrants!$B$4:$D$105,3))</f>
        <v>0</v>
      </c>
      <c r="C12" s="44">
        <v>8</v>
      </c>
      <c r="D12" s="114" t="str">
        <f>IF(A12="","",VLOOKUP(A12,Entrants!$B$4:$D$105,2))</f>
        <v>Horsley, Tony</v>
      </c>
      <c r="E12" s="45">
        <v>0.01709490740740741</v>
      </c>
      <c r="F12" s="45">
        <f>IF(A12="","",VLOOKUP(A12,Entrants!$B$4:$M$105,9))</f>
        <v>0.0062499999999999995</v>
      </c>
      <c r="G12" s="45">
        <f t="shared" si="0"/>
        <v>0.01084490740740741</v>
      </c>
      <c r="H12" s="7"/>
      <c r="I12" s="5">
        <v>8</v>
      </c>
      <c r="J12" s="47" t="s">
        <v>48</v>
      </c>
      <c r="K12" s="6">
        <v>0.01744212962962963</v>
      </c>
      <c r="L12" s="6">
        <v>0.0067708333333333336</v>
      </c>
      <c r="M12" s="6">
        <v>0.010671296296296297</v>
      </c>
    </row>
    <row r="13" spans="1:13" ht="15" customHeight="1">
      <c r="A13" s="44">
        <v>12</v>
      </c>
      <c r="B13" s="44" t="str">
        <f>IF(A13="","",VLOOKUP(A13,Entrants!$B$4:$D$105,3))</f>
        <v>RD</v>
      </c>
      <c r="C13" s="44">
        <v>9</v>
      </c>
      <c r="D13" s="114" t="str">
        <f>IF(A13="","",VLOOKUP(A13,Entrants!$B$4:$D$105,2))</f>
        <v>Clough, Gary</v>
      </c>
      <c r="E13" s="45">
        <v>0.017106481481481483</v>
      </c>
      <c r="F13" s="45">
        <f>IF(A13="","",VLOOKUP(A13,Entrants!$B$4:$M$105,9))</f>
        <v>0.006423611111111112</v>
      </c>
      <c r="G13" s="45">
        <f t="shared" si="0"/>
        <v>0.01068287037037037</v>
      </c>
      <c r="H13" s="7"/>
      <c r="I13" s="5">
        <v>9</v>
      </c>
      <c r="J13" s="43" t="s">
        <v>121</v>
      </c>
      <c r="K13" s="45">
        <v>0.017106481481481483</v>
      </c>
      <c r="L13" s="45">
        <v>0.006423611111111112</v>
      </c>
      <c r="M13" s="45">
        <v>0.01068287037037037</v>
      </c>
    </row>
    <row r="14" spans="1:13" ht="15" customHeight="1">
      <c r="A14" s="44">
        <v>79</v>
      </c>
      <c r="B14" s="44" t="str">
        <f>IF(A14="","",VLOOKUP(A14,Entrants!$B$4:$D$105,3))</f>
        <v>FS</v>
      </c>
      <c r="C14" s="44">
        <v>10</v>
      </c>
      <c r="D14" s="114" t="str">
        <f>IF(A14="","",VLOOKUP(A14,Entrants!$B$4:$D$105,2))</f>
        <v>Scott, Martin</v>
      </c>
      <c r="E14" s="45">
        <v>0.017118055555555556</v>
      </c>
      <c r="F14" s="45">
        <f>IF(A14="","",VLOOKUP(A14,Entrants!$B$4:$M$105,9))</f>
        <v>0.006076388888888889</v>
      </c>
      <c r="G14" s="45">
        <f t="shared" si="0"/>
        <v>0.011041666666666668</v>
      </c>
      <c r="H14" s="7"/>
      <c r="I14" s="5">
        <v>10</v>
      </c>
      <c r="J14" s="7" t="s">
        <v>256</v>
      </c>
      <c r="K14" s="6">
        <v>0.01709490740740741</v>
      </c>
      <c r="L14" s="6">
        <v>0.0062499999999999995</v>
      </c>
      <c r="M14" s="6">
        <v>0.01084490740740741</v>
      </c>
    </row>
    <row r="15" spans="1:13" ht="15" customHeight="1">
      <c r="A15" s="44">
        <v>47</v>
      </c>
      <c r="B15" s="44" t="str">
        <f>IF(A15="","",VLOOKUP(A15,Entrants!$B$4:$D$105,3))</f>
        <v>RR</v>
      </c>
      <c r="C15" s="44">
        <v>11</v>
      </c>
      <c r="D15" s="114" t="str">
        <f>IF(A15="","",VLOOKUP(A15,Entrants!$B$4:$D$105,2))</f>
        <v>Ingram, Ron</v>
      </c>
      <c r="E15" s="45">
        <v>0.01716435185185185</v>
      </c>
      <c r="F15" s="45">
        <f>IF(A15="","",VLOOKUP(A15,Entrants!$B$4:$M$105,9))</f>
        <v>0.0031249999999999997</v>
      </c>
      <c r="G15" s="45">
        <f t="shared" si="0"/>
        <v>0.014039351851851851</v>
      </c>
      <c r="H15" s="7"/>
      <c r="I15" s="5">
        <v>11</v>
      </c>
      <c r="J15" s="43" t="s">
        <v>123</v>
      </c>
      <c r="K15" s="45">
        <v>0.017638888888888888</v>
      </c>
      <c r="L15" s="45">
        <v>0.006597222222222222</v>
      </c>
      <c r="M15" s="45">
        <v>0.011041666666666665</v>
      </c>
    </row>
    <row r="16" spans="1:13" ht="15" customHeight="1">
      <c r="A16" s="44">
        <v>85</v>
      </c>
      <c r="B16" s="44" t="str">
        <f>IF(A16="","",VLOOKUP(A16,Entrants!$B$4:$D$105,3))</f>
        <v>GAL</v>
      </c>
      <c r="C16" s="44">
        <v>12</v>
      </c>
      <c r="D16" s="114" t="str">
        <f>IF(A16="","",VLOOKUP(A16,Entrants!$B$4:$D$105,2))</f>
        <v>Singleton, Karen</v>
      </c>
      <c r="E16" s="45">
        <v>0.017175925925925924</v>
      </c>
      <c r="F16" s="45">
        <f>IF(A16="","",VLOOKUP(A16,Entrants!$B$4:$M$105,9))</f>
        <v>0.004166666666666667</v>
      </c>
      <c r="G16" s="45">
        <f t="shared" si="0"/>
        <v>0.013009259259259259</v>
      </c>
      <c r="H16" s="7"/>
      <c r="I16" s="5">
        <v>12</v>
      </c>
      <c r="J16" s="43" t="s">
        <v>69</v>
      </c>
      <c r="K16" s="45">
        <v>0.017118055555555556</v>
      </c>
      <c r="L16" s="45">
        <v>0.006076388888888889</v>
      </c>
      <c r="M16" s="45">
        <v>0.011041666666666668</v>
      </c>
    </row>
    <row r="17" spans="1:13" ht="15" customHeight="1">
      <c r="A17" s="44">
        <v>78</v>
      </c>
      <c r="B17" s="44" t="str">
        <f>IF(A17="","",VLOOKUP(A17,Entrants!$B$4:$D$105,3))</f>
        <v>WG</v>
      </c>
      <c r="C17" s="44">
        <v>13</v>
      </c>
      <c r="D17" s="114" t="str">
        <f>IF(A17="","",VLOOKUP(A17,Entrants!$B$4:$D$105,2))</f>
        <v>Scott, Erin</v>
      </c>
      <c r="E17" s="45">
        <v>0.017187499999999998</v>
      </c>
      <c r="F17" s="45">
        <f>IF(A17="","",VLOOKUP(A17,Entrants!$B$4:$M$105,9))</f>
        <v>0.005381944444444445</v>
      </c>
      <c r="G17" s="45">
        <f t="shared" si="0"/>
        <v>0.011805555555555552</v>
      </c>
      <c r="H17" s="7"/>
      <c r="I17" s="5">
        <v>13</v>
      </c>
      <c r="J17" s="43" t="s">
        <v>64</v>
      </c>
      <c r="K17" s="45">
        <v>0.017731481481481483</v>
      </c>
      <c r="L17" s="45">
        <v>0.006423611111111112</v>
      </c>
      <c r="M17" s="45">
        <v>0.011307870370370371</v>
      </c>
    </row>
    <row r="18" spans="1:13" ht="15" customHeight="1">
      <c r="A18" s="44">
        <v>16</v>
      </c>
      <c r="B18" s="44" t="str">
        <f>IF(A18="","",VLOOKUP(A18,Entrants!$B$4:$D$105,3))</f>
        <v>RD</v>
      </c>
      <c r="C18" s="44">
        <v>14</v>
      </c>
      <c r="D18" s="114" t="str">
        <f>IF(A18="","",VLOOKUP(A18,Entrants!$B$4:$D$105,2))</f>
        <v>Craddock, Anne</v>
      </c>
      <c r="E18" s="45">
        <v>0.017187499999999998</v>
      </c>
      <c r="F18" s="45">
        <f>IF(A18="","",VLOOKUP(A18,Entrants!$B$4:$M$105,9))</f>
        <v>0.0019097222222222222</v>
      </c>
      <c r="G18" s="45">
        <f t="shared" si="0"/>
        <v>0.015277777777777776</v>
      </c>
      <c r="H18" s="7"/>
      <c r="I18" s="5">
        <v>14</v>
      </c>
      <c r="J18" s="43" t="s">
        <v>80</v>
      </c>
      <c r="K18" s="45">
        <v>0.017280092592592593</v>
      </c>
      <c r="L18" s="45">
        <v>0.005902777777777778</v>
      </c>
      <c r="M18" s="45">
        <v>0.011377314814814816</v>
      </c>
    </row>
    <row r="19" spans="1:13" ht="15" customHeight="1">
      <c r="A19" s="44">
        <v>75</v>
      </c>
      <c r="B19" s="44" t="str">
        <f>IF(A19="","",VLOOKUP(A19,Entrants!$B$4:$D$105,3))</f>
        <v>AD</v>
      </c>
      <c r="C19" s="44">
        <v>15</v>
      </c>
      <c r="D19" s="114" t="str">
        <f>IF(A19="","",VLOOKUP(A19,Entrants!$B$4:$D$105,2))</f>
        <v>Robinson, Adam</v>
      </c>
      <c r="E19" s="45">
        <v>0.01719907407407407</v>
      </c>
      <c r="F19" s="45">
        <f>IF(A19="","",VLOOKUP(A19,Entrants!$B$4:$M$105,9))</f>
        <v>0.005729166666666667</v>
      </c>
      <c r="G19" s="45">
        <f t="shared" si="0"/>
        <v>0.011469907407407404</v>
      </c>
      <c r="H19" s="7"/>
      <c r="I19" s="5">
        <v>15</v>
      </c>
      <c r="J19" s="43" t="s">
        <v>79</v>
      </c>
      <c r="K19" s="45">
        <v>0.01719907407407407</v>
      </c>
      <c r="L19" s="45">
        <v>0.005729166666666667</v>
      </c>
      <c r="M19" s="45">
        <v>0.011469907407407404</v>
      </c>
    </row>
    <row r="20" spans="1:13" ht="15" customHeight="1">
      <c r="A20" s="44">
        <v>26</v>
      </c>
      <c r="B20" s="44" t="str">
        <f>IF(A20="","",VLOOKUP(A20,Entrants!$B$4:$D$105,3))</f>
        <v>WG</v>
      </c>
      <c r="C20" s="44">
        <v>16</v>
      </c>
      <c r="D20" s="114" t="str">
        <f>IF(A20="","",VLOOKUP(A20,Entrants!$B$4:$D$105,2))</f>
        <v>Dungworth, Joseph</v>
      </c>
      <c r="E20" s="45">
        <v>0.01719907407407407</v>
      </c>
      <c r="F20" s="45">
        <f>IF(A20="","",VLOOKUP(A20,Entrants!$B$4:$M$105,9))</f>
        <v>0.007118055555555555</v>
      </c>
      <c r="G20" s="45">
        <f t="shared" si="0"/>
        <v>0.010081018518518517</v>
      </c>
      <c r="H20" s="7"/>
      <c r="I20" s="5">
        <v>16</v>
      </c>
      <c r="J20" s="43" t="s">
        <v>138</v>
      </c>
      <c r="K20" s="45">
        <v>0.014976851851851852</v>
      </c>
      <c r="L20" s="45">
        <v>0.003472222222222222</v>
      </c>
      <c r="M20" s="45">
        <v>0.01150462962962963</v>
      </c>
    </row>
    <row r="21" spans="1:13" ht="15" customHeight="1">
      <c r="A21" s="44">
        <v>32</v>
      </c>
      <c r="B21" s="44">
        <f>IF(A21="","",VLOOKUP(A21,Entrants!$B$4:$D$105,3))</f>
        <v>0</v>
      </c>
      <c r="C21" s="44">
        <v>17</v>
      </c>
      <c r="D21" s="114" t="str">
        <f>IF(A21="","",VLOOKUP(A21,Entrants!$B$4:$D$105,2))</f>
        <v>French, Jon</v>
      </c>
      <c r="E21" s="45">
        <v>0.01721064814814815</v>
      </c>
      <c r="F21" s="45">
        <f>IF(A21="","",VLOOKUP(A21,Entrants!$B$4:$M$105,9))</f>
        <v>0.007465277777777778</v>
      </c>
      <c r="G21" s="45">
        <f t="shared" si="0"/>
        <v>0.00974537037037037</v>
      </c>
      <c r="H21" s="7"/>
      <c r="I21" s="5">
        <v>17</v>
      </c>
      <c r="J21" s="47" t="s">
        <v>131</v>
      </c>
      <c r="K21" s="6">
        <v>0.018483796296296297</v>
      </c>
      <c r="L21" s="6">
        <v>0.006944444444444444</v>
      </c>
      <c r="M21" s="6">
        <v>0.011539351851851853</v>
      </c>
    </row>
    <row r="22" spans="1:13" ht="15" customHeight="1">
      <c r="A22" s="44">
        <v>25</v>
      </c>
      <c r="B22" s="44" t="str">
        <f>IF(A22="","",VLOOKUP(A22,Entrants!$B$4:$D$105,3))</f>
        <v>FS</v>
      </c>
      <c r="C22" s="44">
        <v>18</v>
      </c>
      <c r="D22" s="114" t="str">
        <f>IF(A22="","",VLOOKUP(A22,Entrants!$B$4:$D$105,2))</f>
        <v>Duffy, Kate</v>
      </c>
      <c r="E22" s="45">
        <v>0.017222222222222222</v>
      </c>
      <c r="F22" s="45">
        <f>IF(A22="","",VLOOKUP(A22,Entrants!$B$4:$M$105,9))</f>
        <v>0.001736111111111111</v>
      </c>
      <c r="G22" s="45">
        <f t="shared" si="0"/>
        <v>0.01548611111111111</v>
      </c>
      <c r="H22" s="7"/>
      <c r="I22" s="5">
        <v>18</v>
      </c>
      <c r="J22" s="43" t="s">
        <v>115</v>
      </c>
      <c r="K22" s="45">
        <v>0.016979166666666667</v>
      </c>
      <c r="L22" s="45">
        <v>0.005381944444444445</v>
      </c>
      <c r="M22" s="45">
        <v>0.01159722222222222</v>
      </c>
    </row>
    <row r="23" spans="1:13" ht="15" customHeight="1">
      <c r="A23" s="44">
        <v>64</v>
      </c>
      <c r="B23" s="44" t="str">
        <f>IF(A23="","",VLOOKUP(A23,Entrants!$B$4:$D$105,3))</f>
        <v>MM</v>
      </c>
      <c r="C23" s="44">
        <v>19</v>
      </c>
      <c r="D23" s="114" t="str">
        <f>IF(A23="","",VLOOKUP(A23,Entrants!$B$4:$D$105,2))</f>
        <v>Morris, Helen</v>
      </c>
      <c r="E23" s="45">
        <v>0.017233796296296296</v>
      </c>
      <c r="F23" s="45">
        <f>IF(A23="","",VLOOKUP(A23,Entrants!$B$4:$M$105,9))</f>
        <v>0.004340277777777778</v>
      </c>
      <c r="G23" s="45">
        <f t="shared" si="0"/>
        <v>0.012893518518518518</v>
      </c>
      <c r="H23" s="7"/>
      <c r="I23" s="5">
        <v>19</v>
      </c>
      <c r="J23" s="43" t="s">
        <v>124</v>
      </c>
      <c r="K23" s="45">
        <v>0.01702546296296296</v>
      </c>
      <c r="L23" s="45">
        <v>0.005381944444444445</v>
      </c>
      <c r="M23" s="45">
        <v>0.011643518518518515</v>
      </c>
    </row>
    <row r="24" spans="1:16" ht="15" customHeight="1">
      <c r="A24" s="44">
        <v>60</v>
      </c>
      <c r="B24" s="44" t="str">
        <f>IF(A24="","",VLOOKUP(A24,Entrants!$B$4:$D$105,3))</f>
        <v>MM</v>
      </c>
      <c r="C24" s="44">
        <v>20</v>
      </c>
      <c r="D24" s="114" t="str">
        <f>IF(A24="","",VLOOKUP(A24,Entrants!$B$4:$D$105,2))</f>
        <v>McCabe, Terry</v>
      </c>
      <c r="E24" s="45">
        <v>0.017233796296296296</v>
      </c>
      <c r="F24" s="45">
        <f>IF(A24="","",VLOOKUP(A24,Entrants!$B$4:$M$105,9))</f>
        <v>0.004513888888888889</v>
      </c>
      <c r="G24" s="45">
        <f t="shared" si="0"/>
        <v>0.012719907407407405</v>
      </c>
      <c r="H24" s="7"/>
      <c r="I24" s="5">
        <v>20</v>
      </c>
      <c r="J24" s="43" t="s">
        <v>50</v>
      </c>
      <c r="K24" s="45">
        <v>0.017453703703703704</v>
      </c>
      <c r="L24" s="45">
        <v>0.005729166666666667</v>
      </c>
      <c r="M24" s="45">
        <v>0.011724537037037037</v>
      </c>
      <c r="O24" s="128"/>
      <c r="P24" s="127"/>
    </row>
    <row r="25" spans="1:13" ht="15" customHeight="1">
      <c r="A25" s="44">
        <v>42</v>
      </c>
      <c r="B25" s="44" t="str">
        <f>IF(A25="","",VLOOKUP(A25,Entrants!$B$4:$D$105,3))</f>
        <v>MM</v>
      </c>
      <c r="C25" s="44">
        <v>21</v>
      </c>
      <c r="D25" s="114" t="str">
        <f>IF(A25="","",VLOOKUP(A25,Entrants!$B$4:$D$105,2))</f>
        <v>Herron, Leanne</v>
      </c>
      <c r="E25" s="45">
        <v>0.017280092592592593</v>
      </c>
      <c r="F25" s="45">
        <f>IF(A25="","",VLOOKUP(A25,Entrants!$B$4:$M$105,9))</f>
        <v>0.005902777777777778</v>
      </c>
      <c r="G25" s="45">
        <f t="shared" si="0"/>
        <v>0.011377314814814816</v>
      </c>
      <c r="H25" s="7"/>
      <c r="I25" s="5">
        <v>21</v>
      </c>
      <c r="J25" s="43" t="s">
        <v>41</v>
      </c>
      <c r="K25" s="45">
        <v>0.017314814814814814</v>
      </c>
      <c r="L25" s="45">
        <v>0.005555555555555556</v>
      </c>
      <c r="M25" s="45">
        <v>0.011759259259259257</v>
      </c>
    </row>
    <row r="26" spans="1:13" ht="15" customHeight="1">
      <c r="A26" s="44">
        <v>38</v>
      </c>
      <c r="B26" s="44" t="str">
        <f>IF(A26="","",VLOOKUP(A26,Entrants!$B$4:$D$105,3))</f>
        <v>MM</v>
      </c>
      <c r="C26" s="44">
        <v>22</v>
      </c>
      <c r="D26" s="114" t="str">
        <f>IF(A26="","",VLOOKUP(A26,Entrants!$B$4:$D$105,2))</f>
        <v>Hall, Rob</v>
      </c>
      <c r="E26" s="45">
        <v>0.01730324074074074</v>
      </c>
      <c r="F26" s="45">
        <f>IF(A26="","",VLOOKUP(A26,Entrants!$B$4:$M$105,9))</f>
        <v>0.005381944444444445</v>
      </c>
      <c r="G26" s="45">
        <f t="shared" si="0"/>
        <v>0.011921296296296294</v>
      </c>
      <c r="H26" s="7"/>
      <c r="I26" s="5">
        <v>22</v>
      </c>
      <c r="J26" s="43" t="s">
        <v>38</v>
      </c>
      <c r="K26" s="45">
        <v>0.018020833333333333</v>
      </c>
      <c r="L26" s="45">
        <v>0.0062499999999999995</v>
      </c>
      <c r="M26" s="45">
        <v>0.011770833333333335</v>
      </c>
    </row>
    <row r="27" spans="1:13" ht="15" customHeight="1">
      <c r="A27" s="44">
        <v>10</v>
      </c>
      <c r="B27" s="44" t="str">
        <f>IF(A27="","",VLOOKUP(A27,Entrants!$B$4:$D$105,3))</f>
        <v>RR</v>
      </c>
      <c r="C27" s="44">
        <v>23</v>
      </c>
      <c r="D27" s="114" t="str">
        <f>IF(A27="","",VLOOKUP(A27,Entrants!$B$4:$D$105,2))</f>
        <v>Christopher, Heather</v>
      </c>
      <c r="E27" s="45">
        <v>0.017314814814814814</v>
      </c>
      <c r="F27" s="45">
        <f>IF(A27="","",VLOOKUP(A27,Entrants!$B$4:$M$105,9))</f>
        <v>0.005555555555555556</v>
      </c>
      <c r="G27" s="45">
        <f t="shared" si="0"/>
        <v>0.011759259259259257</v>
      </c>
      <c r="H27" s="7"/>
      <c r="I27" s="5">
        <v>23</v>
      </c>
      <c r="J27" s="47" t="s">
        <v>90</v>
      </c>
      <c r="K27" s="6">
        <v>0.017187499999999998</v>
      </c>
      <c r="L27" s="6">
        <v>0.005381944444444445</v>
      </c>
      <c r="M27" s="6">
        <v>0.011805555555555552</v>
      </c>
    </row>
    <row r="28" spans="1:13" ht="15" customHeight="1">
      <c r="A28" s="44">
        <v>65</v>
      </c>
      <c r="B28" s="44" t="str">
        <f>IF(A28="","",VLOOKUP(A28,Entrants!$B$4:$D$105,3))</f>
        <v>AA</v>
      </c>
      <c r="C28" s="44">
        <v>24</v>
      </c>
      <c r="D28" s="114" t="str">
        <f>IF(A28="","",VLOOKUP(A28,Entrants!$B$4:$D$105,2))</f>
        <v>Munro, Lynn</v>
      </c>
      <c r="E28" s="45">
        <v>0.01733796296296296</v>
      </c>
      <c r="F28" s="45">
        <f>IF(A28="","",VLOOKUP(A28,Entrants!$B$4:$M$105,9))</f>
        <v>0.0010416666666666667</v>
      </c>
      <c r="G28" s="45">
        <f t="shared" si="0"/>
        <v>0.016296296296296295</v>
      </c>
      <c r="H28" s="7"/>
      <c r="I28" s="5">
        <v>24</v>
      </c>
      <c r="J28" s="47" t="s">
        <v>65</v>
      </c>
      <c r="K28" s="6">
        <v>0.017430555555555557</v>
      </c>
      <c r="L28" s="6">
        <v>0.005555555555555556</v>
      </c>
      <c r="M28" s="6">
        <v>0.011875</v>
      </c>
    </row>
    <row r="29" spans="1:13" ht="15" customHeight="1">
      <c r="A29" s="44">
        <v>30</v>
      </c>
      <c r="B29" s="44">
        <f>IF(A29="","",VLOOKUP(A29,Entrants!$B$4:$D$105,3))</f>
        <v>0</v>
      </c>
      <c r="C29" s="44">
        <v>25</v>
      </c>
      <c r="D29" s="114" t="str">
        <f>IF(A29="","",VLOOKUP(A29,Entrants!$B$4:$D$105,2))</f>
        <v>Frazer, Joe</v>
      </c>
      <c r="E29" s="45">
        <v>0.017361111111111112</v>
      </c>
      <c r="F29" s="45">
        <f>IF(A29="","",VLOOKUP(A29,Entrants!$B$4:$M$105,9))</f>
        <v>0.004861111111111111</v>
      </c>
      <c r="G29" s="45">
        <f t="shared" si="0"/>
        <v>0.0125</v>
      </c>
      <c r="H29" s="7"/>
      <c r="I29" s="5">
        <v>25</v>
      </c>
      <c r="J29" s="43" t="s">
        <v>96</v>
      </c>
      <c r="K29" s="45">
        <v>0.01730324074074074</v>
      </c>
      <c r="L29" s="45">
        <v>0.005381944444444445</v>
      </c>
      <c r="M29" s="45">
        <v>0.011921296296296294</v>
      </c>
    </row>
    <row r="30" spans="1:13" ht="15" customHeight="1">
      <c r="A30" s="44">
        <v>59</v>
      </c>
      <c r="B30" s="44" t="str">
        <f>IF(A30="","",VLOOKUP(A30,Entrants!$B$4:$D$105,3))</f>
        <v>GG</v>
      </c>
      <c r="C30" s="44">
        <v>26</v>
      </c>
      <c r="D30" s="114" t="str">
        <f>IF(A30="","",VLOOKUP(A30,Entrants!$B$4:$D$105,2))</f>
        <v>Maylia, Peter</v>
      </c>
      <c r="E30" s="45">
        <v>0.017384259259259262</v>
      </c>
      <c r="F30" s="45">
        <f>IF(A30="","",VLOOKUP(A30,Entrants!$B$4:$M$105,9))</f>
        <v>0.003472222222222222</v>
      </c>
      <c r="G30" s="45">
        <f t="shared" si="0"/>
        <v>0.01391203703703704</v>
      </c>
      <c r="H30" s="7"/>
      <c r="I30" s="5">
        <v>26</v>
      </c>
      <c r="J30" s="47" t="s">
        <v>51</v>
      </c>
      <c r="K30" s="6">
        <v>0.017407407407407406</v>
      </c>
      <c r="L30" s="6">
        <v>0.005381944444444445</v>
      </c>
      <c r="M30" s="6">
        <v>0.01202546296296296</v>
      </c>
    </row>
    <row r="31" spans="1:13" ht="15" customHeight="1">
      <c r="A31" s="44">
        <v>37</v>
      </c>
      <c r="B31" s="44">
        <f>IF(A31="","",VLOOKUP(A31,Entrants!$B$4:$D$105,3))</f>
        <v>0</v>
      </c>
      <c r="C31" s="44">
        <v>27</v>
      </c>
      <c r="D31" s="114" t="str">
        <f>IF(A31="","",VLOOKUP(A31,Entrants!$B$4:$D$105,2))</f>
        <v>Grieves, Andrew</v>
      </c>
      <c r="E31" s="45">
        <v>0.017407407407407406</v>
      </c>
      <c r="F31" s="45">
        <f>IF(A31="","",VLOOKUP(A31,Entrants!$B$4:$M$105,9))</f>
        <v>0.005381944444444445</v>
      </c>
      <c r="G31" s="45">
        <f t="shared" si="0"/>
        <v>0.01202546296296296</v>
      </c>
      <c r="H31" s="7"/>
      <c r="I31" s="5">
        <v>27</v>
      </c>
      <c r="J31" s="43" t="s">
        <v>133</v>
      </c>
      <c r="K31" s="45">
        <v>0.01741898148148148</v>
      </c>
      <c r="L31" s="45">
        <v>0.005381944444444445</v>
      </c>
      <c r="M31" s="45">
        <v>0.012037037037037034</v>
      </c>
    </row>
    <row r="32" spans="1:13" ht="15" customHeight="1">
      <c r="A32" s="44">
        <v>77</v>
      </c>
      <c r="B32" s="44">
        <f>IF(A32="","",VLOOKUP(A32,Entrants!$B$4:$D$105,3))</f>
        <v>0</v>
      </c>
      <c r="C32" s="44">
        <v>28</v>
      </c>
      <c r="D32" s="114" t="str">
        <f>IF(A32="","",VLOOKUP(A32,Entrants!$B$4:$D$105,2))</f>
        <v>Scott, Andrea</v>
      </c>
      <c r="E32" s="45">
        <v>0.017407407407407406</v>
      </c>
      <c r="F32" s="45">
        <f>IF(A32="","",VLOOKUP(A32,Entrants!$B$4:$M$105,9))</f>
        <v>0.0020833333333333333</v>
      </c>
      <c r="G32" s="45">
        <f t="shared" si="0"/>
        <v>0.015324074074074073</v>
      </c>
      <c r="H32" s="7"/>
      <c r="I32" s="5">
        <v>28</v>
      </c>
      <c r="J32" s="43" t="s">
        <v>87</v>
      </c>
      <c r="K32" s="45">
        <v>0.017465277777777777</v>
      </c>
      <c r="L32" s="45">
        <v>0.005381944444444445</v>
      </c>
      <c r="M32" s="45">
        <v>0.012083333333333331</v>
      </c>
    </row>
    <row r="33" spans="1:13" ht="15" customHeight="1">
      <c r="A33" s="44">
        <v>62</v>
      </c>
      <c r="B33" s="44">
        <f>IF(A33="","",VLOOKUP(A33,Entrants!$B$4:$D$105,3))</f>
        <v>0</v>
      </c>
      <c r="C33" s="44">
        <v>29</v>
      </c>
      <c r="D33" s="114" t="str">
        <f>IF(A33="","",VLOOKUP(A33,Entrants!$B$4:$D$105,2))</f>
        <v>McGarry, David</v>
      </c>
      <c r="E33" s="45">
        <v>0.01741898148148148</v>
      </c>
      <c r="F33" s="45">
        <f>IF(A33="","",VLOOKUP(A33,Entrants!$B$4:$M$105,9))</f>
        <v>0.005381944444444445</v>
      </c>
      <c r="G33" s="45">
        <f t="shared" si="0"/>
        <v>0.012037037037037034</v>
      </c>
      <c r="H33" s="7"/>
      <c r="I33" s="5">
        <v>29</v>
      </c>
      <c r="J33" s="47" t="s">
        <v>39</v>
      </c>
      <c r="K33" s="6">
        <v>0.017800925925925925</v>
      </c>
      <c r="L33" s="6">
        <v>0.005555555555555556</v>
      </c>
      <c r="M33" s="6">
        <v>0.012245370370370368</v>
      </c>
    </row>
    <row r="34" spans="1:13" ht="15" customHeight="1">
      <c r="A34" s="44">
        <v>24</v>
      </c>
      <c r="B34" s="44">
        <f>IF(A34="","",VLOOKUP(A34,Entrants!$B$4:$D$105,3))</f>
        <v>0</v>
      </c>
      <c r="C34" s="44">
        <v>30</v>
      </c>
      <c r="D34" s="114" t="str">
        <f>IF(A34="","",VLOOKUP(A34,Entrants!$B$4:$D$105,2))</f>
        <v>Dover, Margaret</v>
      </c>
      <c r="E34" s="45">
        <v>0.017430555555555557</v>
      </c>
      <c r="F34" s="45">
        <f>IF(A34="","",VLOOKUP(A34,Entrants!$B$4:$M$105,9))</f>
        <v>0.002777777777777778</v>
      </c>
      <c r="G34" s="45">
        <f t="shared" si="0"/>
        <v>0.014652777777777778</v>
      </c>
      <c r="H34" s="7"/>
      <c r="I34" s="5">
        <v>30</v>
      </c>
      <c r="J34" s="43" t="s">
        <v>258</v>
      </c>
      <c r="K34" s="45">
        <v>0.01587962962962963</v>
      </c>
      <c r="L34" s="45">
        <v>0.003472222222222222</v>
      </c>
      <c r="M34" s="45">
        <v>0.012407407407407407</v>
      </c>
    </row>
    <row r="35" spans="1:13" ht="15" customHeight="1">
      <c r="A35" s="44">
        <v>69</v>
      </c>
      <c r="B35" s="44" t="str">
        <f>IF(A35="","",VLOOKUP(A35,Entrants!$B$4:$D$105,3))</f>
        <v>AD</v>
      </c>
      <c r="C35" s="44">
        <v>31</v>
      </c>
      <c r="D35" s="114" t="str">
        <f>IF(A35="","",VLOOKUP(A35,Entrants!$B$4:$D$105,2))</f>
        <v>Ponton, Mark</v>
      </c>
      <c r="E35" s="45">
        <v>0.017430555555555557</v>
      </c>
      <c r="F35" s="45">
        <f>IF(A35="","",VLOOKUP(A35,Entrants!$B$4:$M$105,9))</f>
        <v>0.005555555555555556</v>
      </c>
      <c r="G35" s="45">
        <f t="shared" si="0"/>
        <v>0.011875</v>
      </c>
      <c r="H35" s="7"/>
      <c r="I35" s="5">
        <v>31</v>
      </c>
      <c r="J35" s="43" t="s">
        <v>66</v>
      </c>
      <c r="K35" s="45">
        <v>0.017974537037037035</v>
      </c>
      <c r="L35" s="45">
        <v>0.005555555555555556</v>
      </c>
      <c r="M35" s="45">
        <v>0.012418981481481479</v>
      </c>
    </row>
    <row r="36" spans="1:13" ht="15" customHeight="1">
      <c r="A36" s="44">
        <v>33</v>
      </c>
      <c r="B36" s="44" t="str">
        <f>IF(A36="","",VLOOKUP(A36,Entrants!$B$4:$D$105,3))</f>
        <v>FS</v>
      </c>
      <c r="C36" s="44">
        <v>32</v>
      </c>
      <c r="D36" s="114" t="str">
        <f>IF(A36="","",VLOOKUP(A36,Entrants!$B$4:$D$105,2))</f>
        <v>French, Steven</v>
      </c>
      <c r="E36" s="45">
        <v>0.01744212962962963</v>
      </c>
      <c r="F36" s="45">
        <f>IF(A36="","",VLOOKUP(A36,Entrants!$B$4:$M$105,9))</f>
        <v>0.0067708333333333336</v>
      </c>
      <c r="G36" s="45">
        <f t="shared" si="0"/>
        <v>0.010671296296296297</v>
      </c>
      <c r="H36" s="7"/>
      <c r="I36" s="5">
        <v>32</v>
      </c>
      <c r="J36" s="43" t="s">
        <v>116</v>
      </c>
      <c r="K36" s="45">
        <v>0.017361111111111112</v>
      </c>
      <c r="L36" s="45">
        <v>0.004861111111111111</v>
      </c>
      <c r="M36" s="45">
        <v>0.0125</v>
      </c>
    </row>
    <row r="37" spans="1:13" ht="15" customHeight="1">
      <c r="A37" s="44">
        <v>35</v>
      </c>
      <c r="B37" s="44" t="str">
        <f>IF(A37="","",VLOOKUP(A37,Entrants!$B$4:$D$105,3))</f>
        <v>RR</v>
      </c>
      <c r="C37" s="44">
        <v>33</v>
      </c>
      <c r="D37" s="114" t="str">
        <f>IF(A37="","",VLOOKUP(A37,Entrants!$B$4:$D$105,2))</f>
        <v>Gillespie, Steve</v>
      </c>
      <c r="E37" s="45">
        <v>0.017453703703703704</v>
      </c>
      <c r="F37" s="45">
        <f>IF(A37="","",VLOOKUP(A37,Entrants!$B$4:$M$105,9))</f>
        <v>0.005729166666666667</v>
      </c>
      <c r="G37" s="45">
        <f t="shared" si="0"/>
        <v>0.011724537037037037</v>
      </c>
      <c r="H37" s="7"/>
      <c r="I37" s="5">
        <v>33</v>
      </c>
      <c r="J37" s="43" t="s">
        <v>70</v>
      </c>
      <c r="K37" s="45">
        <v>0.017060185185185185</v>
      </c>
      <c r="L37" s="45">
        <v>0.004513888888888889</v>
      </c>
      <c r="M37" s="45">
        <v>0.012546296296296295</v>
      </c>
    </row>
    <row r="38" spans="1:13" ht="15" customHeight="1">
      <c r="A38" s="44">
        <v>45</v>
      </c>
      <c r="B38" s="44" t="str">
        <f>IF(A38="","",VLOOKUP(A38,Entrants!$B$4:$D$105,3))</f>
        <v>MP</v>
      </c>
      <c r="C38" s="44">
        <v>34</v>
      </c>
      <c r="D38" s="114" t="str">
        <f>IF(A38="","",VLOOKUP(A38,Entrants!$B$4:$D$105,2))</f>
        <v>Holmback, Peter</v>
      </c>
      <c r="E38" s="45">
        <v>0.017453703703703704</v>
      </c>
      <c r="F38" s="45">
        <f>IF(A38="","",VLOOKUP(A38,Entrants!$B$4:$M$105,9))</f>
        <v>0.006944444444444444</v>
      </c>
      <c r="G38" s="45">
        <f t="shared" si="0"/>
        <v>0.01050925925925926</v>
      </c>
      <c r="H38" s="7"/>
      <c r="I38" s="5">
        <v>34</v>
      </c>
      <c r="J38" s="43" t="s">
        <v>257</v>
      </c>
      <c r="K38" s="45">
        <v>0.017766203703703704</v>
      </c>
      <c r="L38" s="45">
        <v>0.005208333333333333</v>
      </c>
      <c r="M38" s="45">
        <v>0.012557870370370372</v>
      </c>
    </row>
    <row r="39" spans="1:13" ht="15" customHeight="1">
      <c r="A39" s="44">
        <v>8</v>
      </c>
      <c r="B39" s="44" t="str">
        <f>IF(A39="","",VLOOKUP(A39,Entrants!$B$4:$D$105,3))</f>
        <v>AD</v>
      </c>
      <c r="C39" s="44">
        <v>35</v>
      </c>
      <c r="D39" s="114" t="str">
        <f>IF(A39="","",VLOOKUP(A39,Entrants!$B$4:$D$105,2))</f>
        <v>Calverley, Claire</v>
      </c>
      <c r="E39" s="45">
        <v>0.017465277777777777</v>
      </c>
      <c r="F39" s="45">
        <f>IF(A39="","",VLOOKUP(A39,Entrants!$B$4:$M$105,9))</f>
        <v>0.005381944444444445</v>
      </c>
      <c r="G39" s="45">
        <f t="shared" si="0"/>
        <v>0.012083333333333331</v>
      </c>
      <c r="H39" s="7"/>
      <c r="I39" s="5">
        <v>35</v>
      </c>
      <c r="J39" s="43" t="s">
        <v>93</v>
      </c>
      <c r="K39" s="45">
        <v>0.017083333333333336</v>
      </c>
      <c r="L39" s="45">
        <v>0.004513888888888889</v>
      </c>
      <c r="M39" s="45">
        <v>0.012569444444444446</v>
      </c>
    </row>
    <row r="40" spans="1:13" ht="15" customHeight="1">
      <c r="A40" s="44">
        <v>86</v>
      </c>
      <c r="B40" s="44" t="str">
        <f>IF(A40="","",VLOOKUP(A40,Entrants!$B$4:$D$105,3))</f>
        <v>AD</v>
      </c>
      <c r="C40" s="44">
        <v>36</v>
      </c>
      <c r="D40" s="114" t="str">
        <f>IF(A40="","",VLOOKUP(A40,Entrants!$B$4:$D$105,2))</f>
        <v>Smith, Dale</v>
      </c>
      <c r="E40" s="45">
        <v>0.01747685185185185</v>
      </c>
      <c r="F40" s="45">
        <f>IF(A40="","",VLOOKUP(A40,Entrants!$B$4:$M$105,9))</f>
        <v>0.007291666666666666</v>
      </c>
      <c r="G40" s="45">
        <f t="shared" si="0"/>
        <v>0.010185185185185186</v>
      </c>
      <c r="H40" s="7"/>
      <c r="I40" s="5">
        <v>36</v>
      </c>
      <c r="J40" s="43" t="s">
        <v>62</v>
      </c>
      <c r="K40" s="45">
        <v>0.017233796296296296</v>
      </c>
      <c r="L40" s="45">
        <v>0.004513888888888889</v>
      </c>
      <c r="M40" s="45">
        <v>0.012719907407407405</v>
      </c>
    </row>
    <row r="41" spans="1:13" ht="15" customHeight="1">
      <c r="A41" s="44">
        <v>23</v>
      </c>
      <c r="B41" s="44" t="str">
        <f>IF(A41="","",VLOOKUP(A41,Entrants!$B$4:$D$105,3))</f>
        <v>RD</v>
      </c>
      <c r="C41" s="44">
        <v>37</v>
      </c>
      <c r="D41" s="114" t="str">
        <f>IF(A41="","",VLOOKUP(A41,Entrants!$B$4:$D$105,2))</f>
        <v>Dodd, Sam</v>
      </c>
      <c r="E41" s="45">
        <v>0.01747685185185185</v>
      </c>
      <c r="F41" s="45">
        <f>IF(A41="","",VLOOKUP(A41,Entrants!$B$4:$M$105,9))</f>
        <v>0.007291666666666666</v>
      </c>
      <c r="G41" s="45">
        <f t="shared" si="0"/>
        <v>0.010185185185185186</v>
      </c>
      <c r="H41" s="7"/>
      <c r="I41" s="5">
        <v>37</v>
      </c>
      <c r="J41" s="43" t="s">
        <v>97</v>
      </c>
      <c r="K41" s="45">
        <v>0.017604166666666667</v>
      </c>
      <c r="L41" s="45">
        <v>0.004861111111111111</v>
      </c>
      <c r="M41" s="45">
        <v>0.012743055555555556</v>
      </c>
    </row>
    <row r="42" spans="1:13" ht="15" customHeight="1">
      <c r="A42" s="44">
        <v>57</v>
      </c>
      <c r="B42" s="44" t="str">
        <f>IF(A42="","",VLOOKUP(A42,Entrants!$B$4:$D$105,3))</f>
        <v>GAL</v>
      </c>
      <c r="C42" s="44">
        <v>38</v>
      </c>
      <c r="D42" s="114" t="str">
        <f>IF(A42="","",VLOOKUP(A42,Entrants!$B$4:$D$105,2))</f>
        <v>Mason, Claire</v>
      </c>
      <c r="E42" s="45">
        <v>0.01758101851851852</v>
      </c>
      <c r="F42" s="45">
        <f>IF(A42="","",VLOOKUP(A42,Entrants!$B$4:$M$105,9))</f>
        <v>0.0038194444444444443</v>
      </c>
      <c r="G42" s="45">
        <f t="shared" si="0"/>
        <v>0.013761574074074075</v>
      </c>
      <c r="H42" s="7"/>
      <c r="I42" s="5">
        <v>38</v>
      </c>
      <c r="J42" s="43" t="s">
        <v>58</v>
      </c>
      <c r="K42" s="45">
        <v>0.017916666666666668</v>
      </c>
      <c r="L42" s="45">
        <v>0.0050347222222222225</v>
      </c>
      <c r="M42" s="45">
        <v>0.012881944444444446</v>
      </c>
    </row>
    <row r="43" spans="1:13" ht="15" customHeight="1">
      <c r="A43" s="44">
        <v>3</v>
      </c>
      <c r="B43" s="44" t="str">
        <f>IF(A43="","",VLOOKUP(A43,Entrants!$B$4:$D$105,3))</f>
        <v>HT</v>
      </c>
      <c r="C43" s="44">
        <v>39</v>
      </c>
      <c r="D43" s="114" t="str">
        <f>IF(A43="","",VLOOKUP(A43,Entrants!$B$4:$D$105,2))</f>
        <v>Barrett, Lauren</v>
      </c>
      <c r="E43" s="45">
        <v>0.017604166666666667</v>
      </c>
      <c r="F43" s="45">
        <f>IF(A43="","",VLOOKUP(A43,Entrants!$B$4:$M$105,9))</f>
        <v>0.004861111111111111</v>
      </c>
      <c r="G43" s="45">
        <f t="shared" si="0"/>
        <v>0.012743055555555556</v>
      </c>
      <c r="H43" s="7"/>
      <c r="I43" s="5">
        <v>39</v>
      </c>
      <c r="J43" s="43" t="s">
        <v>63</v>
      </c>
      <c r="K43" s="45">
        <v>0.017233796296296296</v>
      </c>
      <c r="L43" s="45">
        <v>0.004340277777777778</v>
      </c>
      <c r="M43" s="45">
        <v>0.012893518518518518</v>
      </c>
    </row>
    <row r="44" spans="1:13" ht="15" customHeight="1">
      <c r="A44" s="44">
        <v>36</v>
      </c>
      <c r="B44" s="44" t="str">
        <f>IF(A44="","",VLOOKUP(A44,Entrants!$B$4:$D$105,3))</f>
        <v>NK</v>
      </c>
      <c r="C44" s="44">
        <v>40</v>
      </c>
      <c r="D44" s="114" t="str">
        <f>IF(A44="","",VLOOKUP(A44,Entrants!$B$4:$D$105,2))</f>
        <v>Glover, Taylor</v>
      </c>
      <c r="E44" s="45">
        <v>0.017604166666666667</v>
      </c>
      <c r="F44" s="45">
        <f>IF(A44="","",VLOOKUP(A44,Entrants!$B$4:$M$105,9))</f>
        <v>0.0078125</v>
      </c>
      <c r="G44" s="45">
        <f t="shared" si="0"/>
        <v>0.009791666666666667</v>
      </c>
      <c r="H44" s="7"/>
      <c r="I44" s="5">
        <v>40</v>
      </c>
      <c r="J44" s="47" t="s">
        <v>68</v>
      </c>
      <c r="K44" s="6">
        <v>0.019039351851851852</v>
      </c>
      <c r="L44" s="6">
        <v>0.006076388888888889</v>
      </c>
      <c r="M44" s="6">
        <v>0.012962962962962964</v>
      </c>
    </row>
    <row r="45" spans="1:13" ht="15" customHeight="1">
      <c r="A45" s="44">
        <v>17</v>
      </c>
      <c r="B45" s="44" t="str">
        <f>IF(A45="","",VLOOKUP(A45,Entrants!$B$4:$D$105,3))</f>
        <v>NK</v>
      </c>
      <c r="C45" s="44">
        <v>41</v>
      </c>
      <c r="D45" s="114" t="str">
        <f>IF(A45="","",VLOOKUP(A45,Entrants!$B$4:$D$105,2))</f>
        <v>Cuthbertson, Ben</v>
      </c>
      <c r="E45" s="45">
        <v>0.017638888888888888</v>
      </c>
      <c r="F45" s="45">
        <f>IF(A45="","",VLOOKUP(A45,Entrants!$B$4:$M$105,9))</f>
        <v>0.006597222222222222</v>
      </c>
      <c r="G45" s="45">
        <f t="shared" si="0"/>
        <v>0.011041666666666665</v>
      </c>
      <c r="H45" s="7"/>
      <c r="I45" s="5">
        <v>41</v>
      </c>
      <c r="J45" s="47" t="s">
        <v>147</v>
      </c>
      <c r="K45" s="6">
        <v>0.017175925925925924</v>
      </c>
      <c r="L45" s="6">
        <v>0.004166666666666667</v>
      </c>
      <c r="M45" s="6">
        <v>0.013009259259259259</v>
      </c>
    </row>
    <row r="46" spans="1:13" ht="15" customHeight="1">
      <c r="A46" s="44">
        <v>27</v>
      </c>
      <c r="B46" s="44" t="str">
        <f>IF(A46="","",VLOOKUP(A46,Entrants!$B$4:$D$105,3))</f>
        <v>AA</v>
      </c>
      <c r="C46" s="44">
        <v>42</v>
      </c>
      <c r="D46" s="114" t="str">
        <f>IF(A46="","",VLOOKUP(A46,Entrants!$B$4:$D$105,2))</f>
        <v>Edwards, Phillipa</v>
      </c>
      <c r="E46" s="45">
        <v>0.01765046296296296</v>
      </c>
      <c r="F46" s="45">
        <f>IF(A46="","",VLOOKUP(A46,Entrants!$B$4:$M$105,9))</f>
        <v>0.0026041666666666665</v>
      </c>
      <c r="G46" s="45">
        <f t="shared" si="0"/>
        <v>0.015046296296296295</v>
      </c>
      <c r="H46" s="7"/>
      <c r="I46" s="5">
        <v>42</v>
      </c>
      <c r="J46" s="43" t="s">
        <v>46</v>
      </c>
      <c r="K46" s="45">
        <v>0.017662037037037035</v>
      </c>
      <c r="L46" s="45">
        <v>0.004513888888888889</v>
      </c>
      <c r="M46" s="45">
        <v>0.013148148148148145</v>
      </c>
    </row>
    <row r="47" spans="1:13" ht="15" customHeight="1">
      <c r="A47" s="44">
        <v>31</v>
      </c>
      <c r="B47" s="44" t="str">
        <f>IF(A47="","",VLOOKUP(A47,Entrants!$B$4:$D$105,3))</f>
        <v>MP</v>
      </c>
      <c r="C47" s="44">
        <v>43</v>
      </c>
      <c r="D47" s="114" t="str">
        <f>IF(A47="","",VLOOKUP(A47,Entrants!$B$4:$D$105,2))</f>
        <v>Freeman, Kevin</v>
      </c>
      <c r="E47" s="45">
        <v>0.017662037037037035</v>
      </c>
      <c r="F47" s="45">
        <f>IF(A47="","",VLOOKUP(A47,Entrants!$B$4:$M$105,9))</f>
        <v>0.004513888888888889</v>
      </c>
      <c r="G47" s="45">
        <f t="shared" si="0"/>
        <v>0.013148148148148145</v>
      </c>
      <c r="H47" s="7"/>
      <c r="I47" s="5">
        <v>43</v>
      </c>
      <c r="J47" s="43" t="s">
        <v>110</v>
      </c>
      <c r="K47" s="45">
        <v>0.01758101851851852</v>
      </c>
      <c r="L47" s="45">
        <v>0.0038194444444444443</v>
      </c>
      <c r="M47" s="45">
        <v>0.013761574074074075</v>
      </c>
    </row>
    <row r="48" spans="1:13" ht="15" customHeight="1">
      <c r="A48" s="44">
        <v>66</v>
      </c>
      <c r="B48" s="44" t="str">
        <f>IF(A48="","",VLOOKUP(A48,Entrants!$B$4:$D$105,3))</f>
        <v>WG</v>
      </c>
      <c r="C48" s="44">
        <v>44</v>
      </c>
      <c r="D48" s="114" t="str">
        <f>IF(A48="","",VLOOKUP(A48,Entrants!$B$4:$D$105,2))</f>
        <v>Nicholson, Mark</v>
      </c>
      <c r="E48" s="45">
        <v>0.017731481481481483</v>
      </c>
      <c r="F48" s="45">
        <f>IF(A48="","",VLOOKUP(A48,Entrants!$B$4:$M$105,9))</f>
        <v>0.006423611111111112</v>
      </c>
      <c r="G48" s="45">
        <f t="shared" si="0"/>
        <v>0.011307870370370371</v>
      </c>
      <c r="H48" s="7"/>
      <c r="I48" s="5">
        <v>44</v>
      </c>
      <c r="J48" s="43" t="s">
        <v>61</v>
      </c>
      <c r="K48" s="45">
        <v>0.017384259259259262</v>
      </c>
      <c r="L48" s="45">
        <v>0.003472222222222222</v>
      </c>
      <c r="M48" s="45">
        <v>0.01391203703703704</v>
      </c>
    </row>
    <row r="49" spans="1:13" ht="15" customHeight="1">
      <c r="A49" s="44">
        <v>41</v>
      </c>
      <c r="B49" s="44" t="str">
        <f>IF(A49="","",VLOOKUP(A49,Entrants!$B$4:$D$105,3))</f>
        <v>RD</v>
      </c>
      <c r="C49" s="44">
        <v>45</v>
      </c>
      <c r="D49" s="114" t="str">
        <f>IF(A49="","",VLOOKUP(A49,Entrants!$B$4:$D$105,2))</f>
        <v>Herron, Aynsley</v>
      </c>
      <c r="E49" s="45">
        <v>0.017743055555555557</v>
      </c>
      <c r="F49" s="45">
        <f>IF(A49="","",VLOOKUP(A49,Entrants!$B$4:$M$105,9))</f>
        <v>0.0022569444444444447</v>
      </c>
      <c r="G49" s="45">
        <f t="shared" si="0"/>
        <v>0.015486111111111112</v>
      </c>
      <c r="H49" s="7"/>
      <c r="I49" s="5">
        <v>45</v>
      </c>
      <c r="J49" s="43" t="s">
        <v>55</v>
      </c>
      <c r="K49" s="45">
        <v>0.01716435185185185</v>
      </c>
      <c r="L49" s="45">
        <v>0.0031249999999999997</v>
      </c>
      <c r="M49" s="45">
        <v>0.014039351851851851</v>
      </c>
    </row>
    <row r="50" spans="1:13" ht="15" customHeight="1">
      <c r="A50" s="44">
        <v>100</v>
      </c>
      <c r="B50" s="44">
        <f>IF(A50="","",VLOOKUP(A50,Entrants!$B$4:$D$105,3))</f>
        <v>0</v>
      </c>
      <c r="C50" s="44">
        <v>46</v>
      </c>
      <c r="D50" s="114" t="str">
        <f>IF(A50="","",VLOOKUP(A50,Entrants!$B$4:$D$105,2))</f>
        <v>Fallon, Rachelle</v>
      </c>
      <c r="E50" s="45">
        <v>0.017766203703703704</v>
      </c>
      <c r="F50" s="45">
        <f>IF(A50="","",VLOOKUP(A50,Entrants!$B$4:$M$105,9))</f>
        <v>0.005208333333333333</v>
      </c>
      <c r="G50" s="45">
        <f t="shared" si="0"/>
        <v>0.012557870370370372</v>
      </c>
      <c r="H50" s="7"/>
      <c r="I50" s="5">
        <v>46</v>
      </c>
      <c r="J50" s="43" t="s">
        <v>109</v>
      </c>
      <c r="K50" s="45">
        <v>0.018275462962962962</v>
      </c>
      <c r="L50" s="45">
        <v>0.004166666666666667</v>
      </c>
      <c r="M50" s="45">
        <v>0.014108796296296296</v>
      </c>
    </row>
    <row r="51" spans="1:13" ht="15" customHeight="1">
      <c r="A51" s="44">
        <v>6</v>
      </c>
      <c r="B51" s="44" t="str">
        <f>IF(A51="","",VLOOKUP(A51,Entrants!$B$4:$D$105,3))</f>
        <v>AD</v>
      </c>
      <c r="C51" s="44">
        <v>47</v>
      </c>
      <c r="D51" s="114" t="str">
        <f>IF(A51="","",VLOOKUP(A51,Entrants!$B$4:$D$105,2))</f>
        <v>Bradley, Dave</v>
      </c>
      <c r="E51" s="45">
        <v>0.017800925925925925</v>
      </c>
      <c r="F51" s="45">
        <f>IF(A51="","",VLOOKUP(A51,Entrants!$B$4:$M$105,9))</f>
        <v>0.005555555555555556</v>
      </c>
      <c r="G51" s="45">
        <f t="shared" si="0"/>
        <v>0.012245370370370368</v>
      </c>
      <c r="H51" s="7"/>
      <c r="I51" s="5">
        <v>47</v>
      </c>
      <c r="J51" s="43" t="s">
        <v>59</v>
      </c>
      <c r="K51" s="45">
        <v>0.017858796296296296</v>
      </c>
      <c r="L51" s="45">
        <v>0.003472222222222222</v>
      </c>
      <c r="M51" s="45">
        <v>0.014386574074074074</v>
      </c>
    </row>
    <row r="52" spans="1:13" ht="15" customHeight="1">
      <c r="A52" s="44">
        <v>53</v>
      </c>
      <c r="B52" s="44" t="str">
        <f>IF(A52="","",VLOOKUP(A52,Entrants!$B$4:$D$105,3))</f>
        <v>RR</v>
      </c>
      <c r="C52" s="44">
        <v>48</v>
      </c>
      <c r="D52" s="114" t="str">
        <f>IF(A52="","",VLOOKUP(A52,Entrants!$B$4:$D$105,2))</f>
        <v>Lonsdale, Davina</v>
      </c>
      <c r="E52" s="45">
        <v>0.017858796296296296</v>
      </c>
      <c r="F52" s="45">
        <f>IF(A52="","",VLOOKUP(A52,Entrants!$B$4:$M$105,9))</f>
        <v>0.003472222222222222</v>
      </c>
      <c r="G52" s="45">
        <f t="shared" si="0"/>
        <v>0.014386574074074074</v>
      </c>
      <c r="I52" s="5">
        <v>48</v>
      </c>
      <c r="J52" s="43" t="s">
        <v>125</v>
      </c>
      <c r="K52" s="45">
        <v>0.017430555555555557</v>
      </c>
      <c r="L52" s="45">
        <v>0.002777777777777778</v>
      </c>
      <c r="M52" s="45">
        <v>0.014652777777777778</v>
      </c>
    </row>
    <row r="53" spans="1:13" ht="15" customHeight="1">
      <c r="A53" s="44">
        <v>52</v>
      </c>
      <c r="B53" s="44" t="str">
        <f>IF(A53="","",VLOOKUP(A53,Entrants!$B$4:$D$105,3))</f>
        <v>GAL</v>
      </c>
      <c r="C53" s="44">
        <v>49</v>
      </c>
      <c r="D53" s="114" t="str">
        <f>IF(A53="","",VLOOKUP(A53,Entrants!$B$4:$D$105,2))</f>
        <v>Lemin, Julie</v>
      </c>
      <c r="E53" s="45">
        <v>0.017916666666666668</v>
      </c>
      <c r="F53" s="45">
        <f>IF(A53="","",VLOOKUP(A53,Entrants!$B$4:$M$105,9))</f>
        <v>0.0050347222222222225</v>
      </c>
      <c r="G53" s="45">
        <f t="shared" si="0"/>
        <v>0.012881944444444446</v>
      </c>
      <c r="I53" s="5">
        <v>49</v>
      </c>
      <c r="J53" s="43" t="s">
        <v>101</v>
      </c>
      <c r="K53" s="45">
        <v>0.01765046296296296</v>
      </c>
      <c r="L53" s="45">
        <v>0.0026041666666666665</v>
      </c>
      <c r="M53" s="45">
        <v>0.015046296296296295</v>
      </c>
    </row>
    <row r="54" spans="1:13" ht="15" customHeight="1">
      <c r="A54" s="44">
        <v>70</v>
      </c>
      <c r="B54" s="44" t="str">
        <f>IF(A54="","",VLOOKUP(A54,Entrants!$B$4:$D$105,3))</f>
        <v>GG</v>
      </c>
      <c r="C54" s="44">
        <v>50</v>
      </c>
      <c r="D54" s="114" t="str">
        <f>IF(A54="","",VLOOKUP(A54,Entrants!$B$4:$D$105,2))</f>
        <v>Potts, David</v>
      </c>
      <c r="E54" s="45">
        <v>0.017974537037037035</v>
      </c>
      <c r="F54" s="45">
        <f>IF(A54="","",VLOOKUP(A54,Entrants!$B$4:$M$105,9))</f>
        <v>0.005555555555555556</v>
      </c>
      <c r="G54" s="45">
        <f t="shared" si="0"/>
        <v>0.012418981481481479</v>
      </c>
      <c r="I54" s="5">
        <v>50</v>
      </c>
      <c r="J54" s="47" t="s">
        <v>122</v>
      </c>
      <c r="K54" s="6">
        <v>0.017187499999999998</v>
      </c>
      <c r="L54" s="6">
        <v>0.0019097222222222222</v>
      </c>
      <c r="M54" s="6">
        <v>0.015277777777777776</v>
      </c>
    </row>
    <row r="55" spans="1:13" ht="15" customHeight="1">
      <c r="A55" s="44">
        <v>4</v>
      </c>
      <c r="B55" s="44" t="str">
        <f>IF(A55="","",VLOOKUP(A55,Entrants!$B$4:$D$105,3))</f>
        <v>RR</v>
      </c>
      <c r="C55" s="44">
        <v>51</v>
      </c>
      <c r="D55" s="114" t="str">
        <f>IF(A55="","",VLOOKUP(A55,Entrants!$B$4:$D$105,2))</f>
        <v>Baxter, Ian</v>
      </c>
      <c r="E55" s="45">
        <v>0.018020833333333333</v>
      </c>
      <c r="F55" s="45">
        <f>IF(A55="","",VLOOKUP(A55,Entrants!$B$4:$M$105,9))</f>
        <v>0.0062499999999999995</v>
      </c>
      <c r="G55" s="45">
        <f t="shared" si="0"/>
        <v>0.011770833333333335</v>
      </c>
      <c r="I55" s="5">
        <v>51</v>
      </c>
      <c r="J55" s="43" t="s">
        <v>105</v>
      </c>
      <c r="K55" s="45">
        <v>0.017407407407407406</v>
      </c>
      <c r="L55" s="45">
        <v>0.0020833333333333333</v>
      </c>
      <c r="M55" s="45">
        <v>0.015324074074074073</v>
      </c>
    </row>
    <row r="56" spans="1:13" ht="15" customHeight="1">
      <c r="A56" s="44">
        <v>93</v>
      </c>
      <c r="B56" s="44" t="str">
        <f>IF(A56="","",VLOOKUP(A56,Entrants!$B$4:$D$105,3))</f>
        <v>GT</v>
      </c>
      <c r="C56" s="44">
        <v>52</v>
      </c>
      <c r="D56" s="114" t="str">
        <f>IF(A56="","",VLOOKUP(A56,Entrants!$B$4:$D$105,2))</f>
        <v>Wardle, Debbie</v>
      </c>
      <c r="E56" s="45">
        <v>0.018090277777777778</v>
      </c>
      <c r="F56" s="45">
        <f>IF(A56="","",VLOOKUP(A56,Entrants!$B$4:$M$105,9))</f>
        <v>0.0019097222222222222</v>
      </c>
      <c r="G56" s="45">
        <f t="shared" si="0"/>
        <v>0.016180555555555556</v>
      </c>
      <c r="I56" s="5">
        <v>52</v>
      </c>
      <c r="J56" s="43" t="s">
        <v>126</v>
      </c>
      <c r="K56" s="45">
        <v>0.017222222222222222</v>
      </c>
      <c r="L56" s="45">
        <v>0.001736111111111111</v>
      </c>
      <c r="M56" s="45">
        <v>0.01548611111111111</v>
      </c>
    </row>
    <row r="57" spans="1:13" ht="15" customHeight="1">
      <c r="A57" s="44">
        <v>72</v>
      </c>
      <c r="B57" s="44" t="str">
        <f>IF(A57="","",VLOOKUP(A57,Entrants!$B$4:$D$105,3))</f>
        <v>GAL</v>
      </c>
      <c r="C57" s="44">
        <v>53</v>
      </c>
      <c r="D57" s="114" t="str">
        <f>IF(A57="","",VLOOKUP(A57,Entrants!$B$4:$D$105,2))</f>
        <v>Raithby, Hayley</v>
      </c>
      <c r="E57" s="45">
        <v>0.018275462962962962</v>
      </c>
      <c r="F57" s="45">
        <f>IF(A57="","",VLOOKUP(A57,Entrants!$B$4:$M$105,9))</f>
        <v>0.004166666666666667</v>
      </c>
      <c r="G57" s="45">
        <f t="shared" si="0"/>
        <v>0.014108796296296296</v>
      </c>
      <c r="I57" s="5">
        <v>53</v>
      </c>
      <c r="J57" s="47" t="s">
        <v>52</v>
      </c>
      <c r="K57" s="6">
        <v>0.017743055555555557</v>
      </c>
      <c r="L57" s="6">
        <v>0.0022569444444444447</v>
      </c>
      <c r="M57" s="6">
        <v>0.015486111111111112</v>
      </c>
    </row>
    <row r="58" spans="1:13" ht="15" customHeight="1">
      <c r="A58" s="44">
        <v>58</v>
      </c>
      <c r="B58" s="44" t="str">
        <f>IF(A58="","",VLOOKUP(A58,Entrants!$B$4:$D$105,3))</f>
        <v>WG</v>
      </c>
      <c r="C58" s="44">
        <v>54</v>
      </c>
      <c r="D58" s="114" t="str">
        <f>IF(A58="","",VLOOKUP(A58,Entrants!$B$4:$D$105,2))</f>
        <v>Masterman, Jake</v>
      </c>
      <c r="E58" s="45">
        <v>0.018483796296296297</v>
      </c>
      <c r="F58" s="45">
        <f>IF(A58="","",VLOOKUP(A58,Entrants!$B$4:$M$105,9))</f>
        <v>0.006944444444444444</v>
      </c>
      <c r="G58" s="45">
        <f t="shared" si="0"/>
        <v>0.011539351851851853</v>
      </c>
      <c r="I58" s="5">
        <v>54</v>
      </c>
      <c r="J58" s="43" t="s">
        <v>60</v>
      </c>
      <c r="K58" s="45">
        <v>0.018506944444444444</v>
      </c>
      <c r="L58" s="45">
        <v>0.0026041666666666665</v>
      </c>
      <c r="M58" s="45">
        <v>0.015902777777777776</v>
      </c>
    </row>
    <row r="59" spans="1:13" ht="15" customHeight="1">
      <c r="A59" s="44">
        <v>54</v>
      </c>
      <c r="B59" s="44" t="str">
        <f>IF(A59="","",VLOOKUP(A59,Entrants!$B$4:$D$105,3))</f>
        <v>AA</v>
      </c>
      <c r="C59" s="44">
        <v>55</v>
      </c>
      <c r="D59" s="114" t="str">
        <f>IF(A59="","",VLOOKUP(A59,Entrants!$B$4:$D$105,2))</f>
        <v>Lowes, Alison</v>
      </c>
      <c r="E59" s="45">
        <v>0.018506944444444444</v>
      </c>
      <c r="F59" s="45">
        <f>IF(A59="","",VLOOKUP(A59,Entrants!$B$4:$M$105,9))</f>
        <v>0.0026041666666666665</v>
      </c>
      <c r="G59" s="45">
        <f t="shared" si="0"/>
        <v>0.015902777777777776</v>
      </c>
      <c r="I59" s="5">
        <v>55</v>
      </c>
      <c r="J59" s="43" t="s">
        <v>139</v>
      </c>
      <c r="K59" s="45">
        <v>0.018090277777777778</v>
      </c>
      <c r="L59" s="45">
        <v>0.0019097222222222222</v>
      </c>
      <c r="M59" s="45">
        <v>0.016180555555555556</v>
      </c>
    </row>
    <row r="60" spans="1:13" ht="15">
      <c r="A60" s="44">
        <v>74</v>
      </c>
      <c r="B60" s="44" t="str">
        <f>IF(A60="","",VLOOKUP(A60,Entrants!$B$4:$D$105,3))</f>
        <v>AD</v>
      </c>
      <c r="C60" s="44">
        <v>56</v>
      </c>
      <c r="D60" s="114" t="str">
        <f>IF(A60="","",VLOOKUP(A60,Entrants!$B$4:$D$105,2))</f>
        <v>Roberts, Dave</v>
      </c>
      <c r="E60" s="45">
        <v>0.019039351851851852</v>
      </c>
      <c r="F60" s="45">
        <f>IF(A60="","",VLOOKUP(A60,Entrants!$B$4:$M$105,9))</f>
        <v>0.006076388888888889</v>
      </c>
      <c r="G60" s="45">
        <f t="shared" si="0"/>
        <v>0.012962962962962964</v>
      </c>
      <c r="I60" s="5">
        <v>56</v>
      </c>
      <c r="J60" s="43" t="s">
        <v>102</v>
      </c>
      <c r="K60" s="45">
        <v>0.01733796296296296</v>
      </c>
      <c r="L60" s="45">
        <v>0.0010416666666666667</v>
      </c>
      <c r="M60" s="45">
        <v>0.016296296296296295</v>
      </c>
    </row>
    <row r="61" spans="1:13" ht="15">
      <c r="A61" s="44"/>
      <c r="B61" s="44">
        <f>IF(A61="","",VLOOKUP(A61,Entrants!$B$4:$D$105,3))</f>
      </c>
      <c r="C61" s="44">
        <v>57</v>
      </c>
      <c r="D61" s="114">
        <f>IF(A61="","",VLOOKUP(A61,Entrants!$B$4:$D$105,2))</f>
      </c>
      <c r="E61" s="45"/>
      <c r="F61" s="45">
        <f>IF(A61="","",VLOOKUP(A61,Entrants!$B$4:$M$105,9))</f>
      </c>
      <c r="G61" s="45">
        <f t="shared" si="0"/>
      </c>
      <c r="I61" s="5">
        <v>57</v>
      </c>
      <c r="J61" s="47" t="s">
        <v>14</v>
      </c>
      <c r="K61" s="6"/>
      <c r="L61" s="6" t="s">
        <v>14</v>
      </c>
      <c r="M61" s="6" t="s">
        <v>14</v>
      </c>
    </row>
    <row r="62" spans="1:13" ht="15">
      <c r="A62" s="44"/>
      <c r="B62" s="44">
        <f>IF(A62="","",VLOOKUP(A62,Entrants!$B$4:$D$105,3))</f>
      </c>
      <c r="C62" s="44">
        <v>58</v>
      </c>
      <c r="D62" s="114">
        <f>IF(A62="","",VLOOKUP(A62,Entrants!$B$4:$D$105,2))</f>
      </c>
      <c r="E62" s="45"/>
      <c r="F62" s="45">
        <f>IF(A62="","",VLOOKUP(A62,Entrants!$B$4:$M$105,9))</f>
      </c>
      <c r="G62" s="45">
        <f t="shared" si="0"/>
      </c>
      <c r="I62" s="5">
        <v>58</v>
      </c>
      <c r="J62" s="47" t="s">
        <v>14</v>
      </c>
      <c r="K62" s="6"/>
      <c r="L62" s="6" t="s">
        <v>14</v>
      </c>
      <c r="M62" s="6" t="s">
        <v>14</v>
      </c>
    </row>
    <row r="63" spans="1:13" ht="15">
      <c r="A63" s="44"/>
      <c r="B63" s="44">
        <f>IF(A63="","",VLOOKUP(A63,Entrants!$B$4:$D$105,3))</f>
      </c>
      <c r="C63" s="44">
        <v>59</v>
      </c>
      <c r="D63" s="114">
        <f>IF(A63="","",VLOOKUP(A63,Entrants!$B$4:$D$105,2))</f>
      </c>
      <c r="E63" s="45"/>
      <c r="F63" s="45">
        <f>IF(A63="","",VLOOKUP(A63,Entrants!$B$4:$M$105,9))</f>
      </c>
      <c r="G63" s="45">
        <f t="shared" si="0"/>
      </c>
      <c r="I63" s="5">
        <v>59</v>
      </c>
      <c r="J63" s="47" t="s">
        <v>14</v>
      </c>
      <c r="K63" s="6"/>
      <c r="L63" s="6" t="s">
        <v>14</v>
      </c>
      <c r="M63" s="6" t="s">
        <v>14</v>
      </c>
    </row>
    <row r="64" spans="1:13" ht="15">
      <c r="A64" s="44"/>
      <c r="B64" s="44">
        <f>IF(A64="","",VLOOKUP(A64,Entrants!$B$4:$D$105,3))</f>
      </c>
      <c r="C64" s="44">
        <v>60</v>
      </c>
      <c r="D64" s="114">
        <f>IF(A64="","",VLOOKUP(A64,Entrants!$B$4:$D$105,2))</f>
      </c>
      <c r="E64" s="45"/>
      <c r="F64" s="45">
        <f>IF(A64="","",VLOOKUP(A64,Entrants!$B$4:$M$105,9))</f>
      </c>
      <c r="G64" s="45">
        <f t="shared" si="0"/>
      </c>
      <c r="I64" s="5">
        <v>60</v>
      </c>
      <c r="J64" s="47" t="s">
        <v>14</v>
      </c>
      <c r="K64" s="6"/>
      <c r="L64" s="6" t="s">
        <v>14</v>
      </c>
      <c r="M64" s="6" t="s">
        <v>14</v>
      </c>
    </row>
    <row r="65" spans="1:13" ht="15">
      <c r="A65" s="44"/>
      <c r="B65" s="44">
        <f>IF(A65="","",VLOOKUP(A65,Entrants!$B$4:$D$105,3))</f>
      </c>
      <c r="C65" s="44">
        <v>61</v>
      </c>
      <c r="D65" s="114">
        <f>IF(A65="","",VLOOKUP(A65,Entrants!$B$4:$D$105,2))</f>
      </c>
      <c r="E65" s="45"/>
      <c r="F65" s="45">
        <f>IF(A65="","",VLOOKUP(A65,Entrants!$B$4:$M$105,9))</f>
      </c>
      <c r="G65" s="45">
        <f t="shared" si="0"/>
      </c>
      <c r="I65" s="5">
        <v>61</v>
      </c>
      <c r="J65" s="47" t="s">
        <v>14</v>
      </c>
      <c r="K65" s="6"/>
      <c r="L65" s="6" t="s">
        <v>14</v>
      </c>
      <c r="M65" s="6" t="s">
        <v>14</v>
      </c>
    </row>
    <row r="66" spans="1:13" ht="15">
      <c r="A66" s="44"/>
      <c r="B66" s="44">
        <f>IF(A66="","",VLOOKUP(A66,Entrants!$B$4:$D$105,3))</f>
      </c>
      <c r="C66" s="44">
        <v>62</v>
      </c>
      <c r="D66" s="114">
        <f>IF(A66="","",VLOOKUP(A66,Entrants!$B$4:$D$105,2))</f>
      </c>
      <c r="E66" s="45"/>
      <c r="F66" s="45">
        <f>IF(A66="","",VLOOKUP(A66,Entrants!$B$4:$M$105,9))</f>
      </c>
      <c r="G66" s="45">
        <f t="shared" si="0"/>
      </c>
      <c r="I66" s="5">
        <v>62</v>
      </c>
      <c r="J66" s="47" t="s">
        <v>14</v>
      </c>
      <c r="K66" s="6"/>
      <c r="L66" s="6" t="s">
        <v>14</v>
      </c>
      <c r="M66" s="6" t="s">
        <v>14</v>
      </c>
    </row>
    <row r="67" spans="1:13" ht="15">
      <c r="A67" s="44"/>
      <c r="B67" s="44">
        <f>IF(A67="","",VLOOKUP(A67,Entrants!$B$4:$D$105,3))</f>
      </c>
      <c r="C67" s="44">
        <v>63</v>
      </c>
      <c r="D67" s="43">
        <f>IF(A67="","",VLOOKUP(A67,Entrants!$B$4:$D$105,2))</f>
      </c>
      <c r="E67" s="45"/>
      <c r="F67" s="45">
        <f>IF(A67="","",VLOOKUP(A67,Entrants!$B$4:$M$105,9))</f>
      </c>
      <c r="G67" s="45">
        <f aca="true" t="shared" si="1" ref="G67:G79">IF(D67="","",E67-F67)</f>
      </c>
      <c r="I67" s="5">
        <v>63</v>
      </c>
      <c r="J67" s="47" t="s">
        <v>14</v>
      </c>
      <c r="K67" s="6"/>
      <c r="L67" s="6" t="s">
        <v>14</v>
      </c>
      <c r="M67" s="6" t="s">
        <v>14</v>
      </c>
    </row>
    <row r="68" spans="1:13" ht="15">
      <c r="A68" s="44"/>
      <c r="B68" s="44">
        <f>IF(A68="","",VLOOKUP(A68,Entrants!$B$4:$D$105,3))</f>
      </c>
      <c r="C68" s="44">
        <v>64</v>
      </c>
      <c r="D68" s="43">
        <f>IF(A68="","",VLOOKUP(A68,Entrants!$B$4:$D$105,2))</f>
      </c>
      <c r="E68" s="46"/>
      <c r="F68" s="46"/>
      <c r="G68" s="45">
        <f t="shared" si="1"/>
      </c>
      <c r="I68" s="5">
        <v>64</v>
      </c>
      <c r="J68" s="7" t="s">
        <v>14</v>
      </c>
      <c r="K68" s="6"/>
      <c r="L68" s="6"/>
      <c r="M68" s="6" t="s">
        <v>14</v>
      </c>
    </row>
    <row r="69" spans="1:13" ht="15">
      <c r="A69" s="44"/>
      <c r="B69" s="44">
        <f>IF(A69="","",VLOOKUP(A69,Entrants!$B$4:$D$105,3))</f>
      </c>
      <c r="C69" s="44">
        <v>65</v>
      </c>
      <c r="D69" s="43">
        <f>IF(A69="","",VLOOKUP(A69,Entrants!$B$4:$D$105,2))</f>
      </c>
      <c r="E69" s="46"/>
      <c r="F69" s="46"/>
      <c r="G69" s="45">
        <f t="shared" si="1"/>
      </c>
      <c r="I69" s="5">
        <v>65</v>
      </c>
      <c r="J69" s="7" t="s">
        <v>14</v>
      </c>
      <c r="K69" s="6"/>
      <c r="L69" s="6"/>
      <c r="M69" s="6" t="s">
        <v>14</v>
      </c>
    </row>
    <row r="70" spans="1:13" ht="15">
      <c r="A70" s="44"/>
      <c r="B70" s="44">
        <f>IF(A70="","",VLOOKUP(A70,Entrants!$B$4:$D$105,3))</f>
      </c>
      <c r="C70" s="44">
        <v>66</v>
      </c>
      <c r="D70" s="43">
        <f>IF(A70="","",VLOOKUP(A70,Entrants!$B$4:$D$105,2))</f>
      </c>
      <c r="E70" s="46"/>
      <c r="F70" s="46"/>
      <c r="G70" s="45">
        <f t="shared" si="1"/>
      </c>
      <c r="I70" s="5">
        <v>66</v>
      </c>
      <c r="J70" s="7" t="s">
        <v>14</v>
      </c>
      <c r="K70" s="6"/>
      <c r="L70" s="6"/>
      <c r="M70" s="6" t="s">
        <v>14</v>
      </c>
    </row>
    <row r="71" spans="1:13" ht="15">
      <c r="A71" s="44"/>
      <c r="B71" s="44">
        <f>IF(A71="","",VLOOKUP(A71,Entrants!$B$4:$D$105,3))</f>
      </c>
      <c r="C71" s="44">
        <v>67</v>
      </c>
      <c r="D71" s="43">
        <f>IF(A71="","",VLOOKUP(A71,Entrants!$B$4:$D$105,2))</f>
      </c>
      <c r="E71" s="46"/>
      <c r="F71" s="46"/>
      <c r="G71" s="45">
        <f t="shared" si="1"/>
      </c>
      <c r="I71" s="5">
        <v>67</v>
      </c>
      <c r="J71" s="7" t="s">
        <v>14</v>
      </c>
      <c r="K71" s="6"/>
      <c r="L71" s="6"/>
      <c r="M71" s="6" t="s">
        <v>14</v>
      </c>
    </row>
    <row r="72" spans="1:13" ht="15">
      <c r="A72" s="44"/>
      <c r="B72" s="44">
        <f>IF(A72="","",VLOOKUP(A72,Entrants!$B$4:$D$105,3))</f>
      </c>
      <c r="C72" s="44">
        <v>68</v>
      </c>
      <c r="D72" s="43">
        <f>IF(A72="","",VLOOKUP(A72,Entrants!$B$4:$D$105,2))</f>
      </c>
      <c r="E72" s="46"/>
      <c r="F72" s="46"/>
      <c r="G72" s="45">
        <f t="shared" si="1"/>
      </c>
      <c r="I72" s="5">
        <v>68</v>
      </c>
      <c r="J72" s="47" t="s">
        <v>14</v>
      </c>
      <c r="K72" s="6"/>
      <c r="L72" s="6"/>
      <c r="M72" s="6" t="s">
        <v>14</v>
      </c>
    </row>
    <row r="73" spans="1:13" ht="15">
      <c r="A73" s="44"/>
      <c r="B73" s="44">
        <f>IF(A73="","",VLOOKUP(A73,Entrants!$B$4:$D$105,3))</f>
      </c>
      <c r="C73" s="44">
        <v>69</v>
      </c>
      <c r="D73" s="43">
        <f>IF(A73="","",VLOOKUP(A73,Entrants!$B$4:$D$105,2))</f>
      </c>
      <c r="E73" s="46"/>
      <c r="F73" s="46"/>
      <c r="G73" s="45">
        <f t="shared" si="1"/>
      </c>
      <c r="I73" s="5">
        <v>69</v>
      </c>
      <c r="J73" s="7" t="s">
        <v>14</v>
      </c>
      <c r="K73" s="6"/>
      <c r="L73" s="6"/>
      <c r="M73" s="6" t="s">
        <v>14</v>
      </c>
    </row>
    <row r="74" spans="1:13" ht="15">
      <c r="A74" s="44"/>
      <c r="B74" s="44">
        <f>IF(A74="","",VLOOKUP(A74,Entrants!$B$4:$D$105,3))</f>
      </c>
      <c r="C74" s="44">
        <v>70</v>
      </c>
      <c r="D74" s="43">
        <f>IF(A74="","",VLOOKUP(A74,Entrants!$B$4:$D$105,2))</f>
      </c>
      <c r="E74" s="46"/>
      <c r="F74" s="46"/>
      <c r="G74" s="45">
        <f t="shared" si="1"/>
      </c>
      <c r="I74" s="5">
        <v>70</v>
      </c>
      <c r="J74" s="7" t="s">
        <v>14</v>
      </c>
      <c r="K74" s="6"/>
      <c r="L74" s="6"/>
      <c r="M74" s="6" t="s">
        <v>14</v>
      </c>
    </row>
    <row r="75" spans="1:13" ht="15">
      <c r="A75" s="44"/>
      <c r="B75" s="44">
        <f>IF(A75="","",VLOOKUP(A75,Entrants!$B$4:$D$105,3))</f>
      </c>
      <c r="C75" s="44">
        <v>71</v>
      </c>
      <c r="D75" s="43">
        <f>IF(A75="","",VLOOKUP(A75,Entrants!$B$4:$D$105,2))</f>
      </c>
      <c r="E75" s="46"/>
      <c r="F75" s="46"/>
      <c r="G75" s="45">
        <f t="shared" si="1"/>
      </c>
      <c r="I75" s="5">
        <v>71</v>
      </c>
      <c r="J75" s="47" t="s">
        <v>14</v>
      </c>
      <c r="K75" s="6"/>
      <c r="L75" s="6"/>
      <c r="M75" s="6" t="s">
        <v>14</v>
      </c>
    </row>
    <row r="76" spans="1:13" ht="15">
      <c r="A76" s="44"/>
      <c r="B76" s="44">
        <f>IF(A76="","",VLOOKUP(A76,Entrants!$B$4:$D$105,3))</f>
      </c>
      <c r="C76" s="44">
        <v>72</v>
      </c>
      <c r="D76" s="43">
        <f>IF(A76="","",VLOOKUP(A76,Entrants!$B$4:$D$105,2))</f>
      </c>
      <c r="E76" s="46"/>
      <c r="F76" s="46"/>
      <c r="G76" s="45">
        <f t="shared" si="1"/>
      </c>
      <c r="I76" s="5">
        <v>72</v>
      </c>
      <c r="J76" s="7" t="s">
        <v>14</v>
      </c>
      <c r="K76" s="6"/>
      <c r="L76" s="6"/>
      <c r="M76" s="6" t="s">
        <v>14</v>
      </c>
    </row>
    <row r="77" spans="1:13" ht="15">
      <c r="A77" s="44"/>
      <c r="B77" s="44">
        <f>IF(A77="","",VLOOKUP(A77,Entrants!$B$4:$D$105,3))</f>
      </c>
      <c r="C77" s="44">
        <v>73</v>
      </c>
      <c r="D77" s="43">
        <f>IF(A77="","",VLOOKUP(A77,Entrants!$B$4:$D$105,2))</f>
      </c>
      <c r="E77" s="46"/>
      <c r="F77" s="46"/>
      <c r="G77" s="45">
        <f t="shared" si="1"/>
      </c>
      <c r="I77" s="5">
        <v>73</v>
      </c>
      <c r="J77" s="47" t="s">
        <v>14</v>
      </c>
      <c r="K77" s="6"/>
      <c r="L77" s="6"/>
      <c r="M77" s="6" t="s">
        <v>14</v>
      </c>
    </row>
    <row r="78" spans="1:13" ht="15">
      <c r="A78" s="44"/>
      <c r="B78" s="44">
        <f>IF(A78="","",VLOOKUP(A78,Entrants!$B$4:$D$105,3))</f>
      </c>
      <c r="C78" s="44">
        <v>74</v>
      </c>
      <c r="D78" s="43">
        <f>IF(A78="","",VLOOKUP(A78,Entrants!$B$4:$D$105,2))</f>
      </c>
      <c r="E78" s="46"/>
      <c r="F78" s="46"/>
      <c r="G78" s="45">
        <f t="shared" si="1"/>
      </c>
      <c r="I78" s="5">
        <v>74</v>
      </c>
      <c r="J78" s="47" t="s">
        <v>14</v>
      </c>
      <c r="K78" s="6"/>
      <c r="L78" s="6"/>
      <c r="M78" s="6" t="s">
        <v>14</v>
      </c>
    </row>
    <row r="79" spans="1:13" ht="15">
      <c r="A79" s="44"/>
      <c r="B79" s="44">
        <f>IF(A79="","",VLOOKUP(A79,Entrants!$B$4:$D$105,3))</f>
      </c>
      <c r="C79" s="44">
        <v>75</v>
      </c>
      <c r="D79" s="43">
        <f>IF(A79="","",VLOOKUP(A79,Entrants!$B$4:$D$105,2))</f>
      </c>
      <c r="E79" s="46"/>
      <c r="F79" s="46"/>
      <c r="G79" s="45">
        <f t="shared" si="1"/>
      </c>
      <c r="I79" s="5">
        <v>75</v>
      </c>
      <c r="J79" s="7" t="s">
        <v>14</v>
      </c>
      <c r="K79" s="6"/>
      <c r="L79" s="6"/>
      <c r="M79" s="6" t="s">
        <v>14</v>
      </c>
    </row>
    <row r="80" spans="2:10" ht="15">
      <c r="B80" s="44">
        <f>IF(A80="","",VLOOKUP(A80,Entrants!$B$4:$D$105,3))</f>
      </c>
      <c r="C80" s="44">
        <v>76</v>
      </c>
      <c r="D80" s="43">
        <f>IF(A80="","",VLOOKUP(A80,Entrants!$B$4:$D$105,2))</f>
      </c>
      <c r="I80" s="5">
        <v>76</v>
      </c>
    </row>
    <row r="81" spans="2:10" ht="15">
      <c r="B81" s="44">
        <f>IF(A81="","",VLOOKUP(A81,Entrants!$B$4:$D$105,3))</f>
      </c>
      <c r="C81" s="44">
        <v>77</v>
      </c>
      <c r="D81" s="43">
        <f>IF(A81="","",VLOOKUP(A81,Entrants!$B$4:$D$105,2))</f>
      </c>
      <c r="I81" s="5">
        <v>77</v>
      </c>
    </row>
    <row r="82" spans="2:10" ht="15">
      <c r="B82" s="44">
        <f>IF(A82="","",VLOOKUP(A82,Entrants!$B$4:$D$105,3))</f>
      </c>
      <c r="C82" s="44">
        <v>78</v>
      </c>
      <c r="D82" s="43">
        <f>IF(A82="","",VLOOKUP(A82,Entrants!$B$4:$D$105,2))</f>
      </c>
      <c r="I82" s="5">
        <v>78</v>
      </c>
    </row>
    <row r="83" spans="2:10" ht="15">
      <c r="B83" s="44">
        <f>IF(A83="","",VLOOKUP(A83,Entrants!$B$4:$D$105,3))</f>
      </c>
      <c r="C83" s="44">
        <v>79</v>
      </c>
      <c r="D83" s="43">
        <f>IF(A83="","",VLOOKUP(A83,Entrants!$B$4:$D$105,2))</f>
      </c>
      <c r="I83" s="5">
        <v>79</v>
      </c>
    </row>
    <row r="84" spans="2:10" ht="15">
      <c r="B84" s="44">
        <f>IF(A84="","",VLOOKUP(A84,Entrants!$B$4:$D$105,3))</f>
      </c>
      <c r="C84" s="44">
        <v>80</v>
      </c>
      <c r="D84" s="43">
        <f>IF(A84="","",VLOOKUP(A84,Entrants!$B$4:$D$105,2))</f>
      </c>
      <c r="I84" s="5">
        <v>80</v>
      </c>
    </row>
  </sheetData>
  <sheetProtection/>
  <mergeCells count="1">
    <mergeCell ref="J2:L2"/>
  </mergeCells>
  <printOptions/>
  <pageMargins left="0.7480314960629921" right="1.6141732283464567" top="0.4330708661417323" bottom="0.5511811023622047" header="0.5118110236220472" footer="0.5118110236220472"/>
  <pageSetup fitToHeight="1" fitToWidth="1" horizontalDpi="360" verticalDpi="360" orientation="portrait" paperSize="9" scale="37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M84"/>
  <sheetViews>
    <sheetView zoomScale="75" zoomScaleNormal="75" zoomScalePageLayoutView="0" workbookViewId="0" topLeftCell="A19">
      <selection activeCell="L57" sqref="L57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144</v>
      </c>
      <c r="B1" s="4"/>
      <c r="C1" s="18"/>
      <c r="D1" s="18"/>
      <c r="E1" s="18"/>
      <c r="F1" s="18"/>
      <c r="G1" s="18"/>
      <c r="H1" s="18"/>
      <c r="K1" s="3"/>
    </row>
    <row r="2" spans="1:12" ht="20.25" customHeight="1">
      <c r="A2" s="4"/>
      <c r="B2" s="4"/>
      <c r="C2" s="18"/>
      <c r="D2" s="18"/>
      <c r="E2" s="18"/>
      <c r="F2" s="18"/>
      <c r="G2" s="18"/>
      <c r="H2" s="18"/>
      <c r="J2" s="141" t="s">
        <v>31</v>
      </c>
      <c r="K2" s="141"/>
      <c r="L2" s="141"/>
    </row>
    <row r="3" spans="1:13" ht="15" customHeight="1">
      <c r="A3" s="49" t="s">
        <v>7</v>
      </c>
      <c r="B3" s="49" t="s">
        <v>28</v>
      </c>
      <c r="C3" s="50"/>
      <c r="D3" s="51"/>
      <c r="E3" s="50"/>
      <c r="F3" s="50"/>
      <c r="G3" s="50"/>
      <c r="H3" s="50"/>
      <c r="I3" s="50"/>
      <c r="J3" s="50"/>
      <c r="K3" s="50"/>
      <c r="L3" s="50"/>
      <c r="M3" s="50"/>
    </row>
    <row r="4" spans="1:13" ht="15" customHeight="1">
      <c r="A4" s="49" t="s">
        <v>8</v>
      </c>
      <c r="B4" s="49" t="s">
        <v>29</v>
      </c>
      <c r="C4" s="49" t="s">
        <v>9</v>
      </c>
      <c r="D4" s="52" t="s">
        <v>10</v>
      </c>
      <c r="E4" s="49" t="s">
        <v>11</v>
      </c>
      <c r="F4" s="49" t="s">
        <v>12</v>
      </c>
      <c r="G4" s="49" t="s">
        <v>13</v>
      </c>
      <c r="H4" s="50"/>
      <c r="I4" s="49" t="s">
        <v>9</v>
      </c>
      <c r="J4" s="52" t="s">
        <v>10</v>
      </c>
      <c r="K4" s="49" t="s">
        <v>11</v>
      </c>
      <c r="L4" s="49" t="s">
        <v>12</v>
      </c>
      <c r="M4" s="49" t="s">
        <v>13</v>
      </c>
    </row>
    <row r="5" spans="1:13" ht="15" customHeight="1">
      <c r="A5" s="44">
        <v>89</v>
      </c>
      <c r="B5" s="44" t="str">
        <f>IF(A5="","",VLOOKUP(A5,Entrants!$B$4:$D$105,3))</f>
        <v>GT</v>
      </c>
      <c r="C5" s="44">
        <v>1</v>
      </c>
      <c r="D5" s="114" t="str">
        <f>IF(A5="","",VLOOKUP(A5,Entrants!$B$4:$D$105,2))</f>
        <v>Storey, Calum</v>
      </c>
      <c r="E5" s="45">
        <v>0.017256944444444446</v>
      </c>
      <c r="F5" s="45">
        <f>IF(A5="","",VLOOKUP(A5,Entrants!$B$4:$M$105,10))</f>
        <v>0.006597222222222222</v>
      </c>
      <c r="G5" s="45">
        <f aca="true" t="shared" si="0" ref="G5:G66">IF(D5="","",E5-F5)</f>
        <v>0.010659722222222223</v>
      </c>
      <c r="H5" s="7"/>
      <c r="I5" s="5">
        <v>1</v>
      </c>
      <c r="J5" s="47" t="s">
        <v>47</v>
      </c>
      <c r="K5" s="6">
        <v>0.017592592592592594</v>
      </c>
      <c r="L5" s="6">
        <v>0.007638888888888889</v>
      </c>
      <c r="M5" s="6">
        <v>0.009953703703703704</v>
      </c>
    </row>
    <row r="6" spans="1:13" ht="15" customHeight="1">
      <c r="A6" s="44">
        <v>23</v>
      </c>
      <c r="B6" s="44" t="str">
        <f>IF(A6="","",VLOOKUP(A6,Entrants!$B$4:$D$105,3))</f>
        <v>RD</v>
      </c>
      <c r="C6" s="44">
        <v>2</v>
      </c>
      <c r="D6" s="114" t="str">
        <f>IF(A6="","",VLOOKUP(A6,Entrants!$B$4:$D$105,2))</f>
        <v>Dodd, Sam</v>
      </c>
      <c r="E6" s="45">
        <v>0.017314814814814814</v>
      </c>
      <c r="F6" s="45">
        <f>IF(A6="","",VLOOKUP(A6,Entrants!$B$4:$M$105,10))</f>
        <v>0.007118055555555555</v>
      </c>
      <c r="G6" s="45">
        <f t="shared" si="0"/>
        <v>0.01019675925925926</v>
      </c>
      <c r="H6" s="7"/>
      <c r="I6" s="5">
        <v>2</v>
      </c>
      <c r="J6" s="43" t="s">
        <v>44</v>
      </c>
      <c r="K6" s="45">
        <v>0.017314814814814814</v>
      </c>
      <c r="L6" s="45">
        <v>0.007118055555555555</v>
      </c>
      <c r="M6" s="45">
        <v>0.01019675925925926</v>
      </c>
    </row>
    <row r="7" spans="1:13" ht="15" customHeight="1">
      <c r="A7" s="44">
        <v>102</v>
      </c>
      <c r="B7" s="44">
        <f>IF(A7="","",VLOOKUP(A7,Entrants!$B$4:$D$105,3))</f>
        <v>0</v>
      </c>
      <c r="C7" s="44">
        <v>3</v>
      </c>
      <c r="D7" s="114" t="str">
        <f>IF(A7="","",VLOOKUP(A7,Entrants!$B$4:$D$105,2))</f>
        <v>Whalley, Paul</v>
      </c>
      <c r="E7" s="45">
        <v>0.01733796296296296</v>
      </c>
      <c r="F7" s="45">
        <f>IF(A7="","",VLOOKUP(A7,Entrants!$B$4:$M$105,10))</f>
        <v>0.006944444444444444</v>
      </c>
      <c r="G7" s="45">
        <f>IF(D7="","",E7-F7)</f>
        <v>0.010393518518518517</v>
      </c>
      <c r="H7" s="7"/>
      <c r="I7" s="5">
        <v>3</v>
      </c>
      <c r="J7" s="43" t="s">
        <v>45</v>
      </c>
      <c r="K7" s="45">
        <v>0.017557870370370373</v>
      </c>
      <c r="L7" s="45">
        <v>0.007291666666666666</v>
      </c>
      <c r="M7" s="45">
        <v>0.010266203703703708</v>
      </c>
    </row>
    <row r="8" spans="1:13" ht="15" customHeight="1">
      <c r="A8" s="44">
        <v>3</v>
      </c>
      <c r="B8" s="44" t="str">
        <f>IF(A8="","",VLOOKUP(A8,Entrants!$B$4:$D$105,3))</f>
        <v>HT</v>
      </c>
      <c r="C8" s="44">
        <v>4</v>
      </c>
      <c r="D8" s="114" t="str">
        <f>IF(A8="","",VLOOKUP(A8,Entrants!$B$4:$D$105,2))</f>
        <v>Barrett, Lauren</v>
      </c>
      <c r="E8" s="45">
        <v>0.017430555555555557</v>
      </c>
      <c r="F8" s="45">
        <f>IF(A8="","",VLOOKUP(A8,Entrants!$B$4:$M$105,10))</f>
        <v>0.0046875</v>
      </c>
      <c r="G8" s="45">
        <f t="shared" si="0"/>
        <v>0.012743055555555556</v>
      </c>
      <c r="H8" s="7"/>
      <c r="I8" s="5">
        <v>4</v>
      </c>
      <c r="J8" s="43" t="s">
        <v>260</v>
      </c>
      <c r="K8" s="45">
        <v>0.01733796296296296</v>
      </c>
      <c r="L8" s="45">
        <v>0.006944444444444444</v>
      </c>
      <c r="M8" s="45">
        <v>0.010393518518518517</v>
      </c>
    </row>
    <row r="9" spans="1:13" ht="15" customHeight="1">
      <c r="A9" s="44">
        <v>16</v>
      </c>
      <c r="B9" s="44" t="str">
        <f>IF(A9="","",VLOOKUP(A9,Entrants!$B$4:$D$105,3))</f>
        <v>RD</v>
      </c>
      <c r="C9" s="44">
        <v>5</v>
      </c>
      <c r="D9" s="114" t="str">
        <f>IF(A9="","",VLOOKUP(A9,Entrants!$B$4:$D$105,2))</f>
        <v>Craddock, Anne</v>
      </c>
      <c r="E9" s="45">
        <v>0.01744212962962963</v>
      </c>
      <c r="F9" s="45">
        <f>IF(A9="","",VLOOKUP(A9,Entrants!$B$4:$M$105,10))</f>
        <v>0.0020833333333333333</v>
      </c>
      <c r="G9" s="45">
        <f t="shared" si="0"/>
        <v>0.015358796296296297</v>
      </c>
      <c r="H9" s="7"/>
      <c r="I9" s="5">
        <v>5</v>
      </c>
      <c r="J9" s="43" t="s">
        <v>71</v>
      </c>
      <c r="K9" s="45">
        <v>0.017604166666666667</v>
      </c>
      <c r="L9" s="45">
        <v>0.007118055555555555</v>
      </c>
      <c r="M9" s="45">
        <v>0.010486111111111113</v>
      </c>
    </row>
    <row r="10" spans="1:13" ht="15" customHeight="1">
      <c r="A10" s="44">
        <v>49</v>
      </c>
      <c r="B10" s="44">
        <f>IF(A10="","",VLOOKUP(A10,Entrants!$B$4:$D$105,3))</f>
        <v>0</v>
      </c>
      <c r="C10" s="44">
        <v>6</v>
      </c>
      <c r="D10" s="114" t="str">
        <f>IF(A10="","",VLOOKUP(A10,Entrants!$B$4:$D$105,2))</f>
        <v>Johnson, Ewa</v>
      </c>
      <c r="E10" s="45">
        <v>0.017453703703703704</v>
      </c>
      <c r="F10" s="45">
        <f>IF(A10="","",VLOOKUP(A10,Entrants!$B$4:$M$105,10))</f>
        <v>0.0022569444444444447</v>
      </c>
      <c r="G10" s="45">
        <f t="shared" si="0"/>
        <v>0.015196759259259259</v>
      </c>
      <c r="H10" s="7"/>
      <c r="I10" s="5">
        <v>6</v>
      </c>
      <c r="J10" s="43" t="s">
        <v>261</v>
      </c>
      <c r="K10" s="45">
        <v>0.017893518518518517</v>
      </c>
      <c r="L10" s="45">
        <v>0.007291666666666666</v>
      </c>
      <c r="M10" s="45">
        <v>0.010601851851851852</v>
      </c>
    </row>
    <row r="11" spans="1:13" ht="15" customHeight="1">
      <c r="A11" s="44">
        <v>8</v>
      </c>
      <c r="B11" s="44" t="str">
        <f>IF(A11="","",VLOOKUP(A11,Entrants!$B$4:$D$105,3))</f>
        <v>AD</v>
      </c>
      <c r="C11" s="44">
        <v>7</v>
      </c>
      <c r="D11" s="114" t="str">
        <f>IF(A11="","",VLOOKUP(A11,Entrants!$B$4:$D$105,2))</f>
        <v>Calverley, Claire</v>
      </c>
      <c r="E11" s="45">
        <v>0.017465277777777777</v>
      </c>
      <c r="F11" s="45">
        <f>IF(A11="","",VLOOKUP(A11,Entrants!$B$4:$M$105,10))</f>
        <v>0.005208333333333333</v>
      </c>
      <c r="G11" s="45">
        <f t="shared" si="0"/>
        <v>0.012256944444444445</v>
      </c>
      <c r="H11" s="7"/>
      <c r="I11" s="5">
        <v>7</v>
      </c>
      <c r="J11" s="43" t="s">
        <v>149</v>
      </c>
      <c r="K11" s="45">
        <v>0.017951388888888888</v>
      </c>
      <c r="L11" s="45">
        <v>0.007291666666666666</v>
      </c>
      <c r="M11" s="45">
        <v>0.010659722222222223</v>
      </c>
    </row>
    <row r="12" spans="1:13" ht="15" customHeight="1">
      <c r="A12" s="44">
        <v>76</v>
      </c>
      <c r="B12" s="44" t="str">
        <f>IF(A12="","",VLOOKUP(A12,Entrants!$B$4:$D$105,3))</f>
        <v>AA</v>
      </c>
      <c r="C12" s="44">
        <v>8</v>
      </c>
      <c r="D12" s="114" t="str">
        <f>IF(A12="","",VLOOKUP(A12,Entrants!$B$4:$D$105,2))</f>
        <v>Rochester, Sue</v>
      </c>
      <c r="E12" s="45">
        <v>0.017488425925925925</v>
      </c>
      <c r="F12" s="133">
        <v>-1</v>
      </c>
      <c r="G12" s="45">
        <v>0.01818287037037037</v>
      </c>
      <c r="H12" s="7"/>
      <c r="I12" s="5">
        <v>8</v>
      </c>
      <c r="J12" s="43" t="s">
        <v>73</v>
      </c>
      <c r="K12" s="45">
        <v>0.017256944444444446</v>
      </c>
      <c r="L12" s="45">
        <v>0.006597222222222222</v>
      </c>
      <c r="M12" s="45">
        <v>0.010659722222222223</v>
      </c>
    </row>
    <row r="13" spans="1:13" ht="15" customHeight="1">
      <c r="A13" s="44">
        <v>93</v>
      </c>
      <c r="B13" s="44" t="str">
        <f>IF(A13="","",VLOOKUP(A13,Entrants!$B$4:$D$105,3))</f>
        <v>GT</v>
      </c>
      <c r="C13" s="44">
        <v>9</v>
      </c>
      <c r="D13" s="114" t="str">
        <f>IF(A13="","",VLOOKUP(A13,Entrants!$B$4:$D$105,2))</f>
        <v>Wardle, Debbie</v>
      </c>
      <c r="E13" s="45">
        <v>0.017511574074074072</v>
      </c>
      <c r="F13" s="45">
        <f>IF(A13="","",VLOOKUP(A13,Entrants!$B$4:$M$105,10))</f>
        <v>0.0015624999999999999</v>
      </c>
      <c r="G13" s="45">
        <f t="shared" si="0"/>
        <v>0.01594907407407407</v>
      </c>
      <c r="H13" s="7"/>
      <c r="I13" s="5">
        <v>9</v>
      </c>
      <c r="J13" s="43" t="s">
        <v>72</v>
      </c>
      <c r="K13" s="45">
        <v>0.01826388888888889</v>
      </c>
      <c r="L13" s="45">
        <v>0.007291666666666666</v>
      </c>
      <c r="M13" s="45">
        <v>0.010972222222222223</v>
      </c>
    </row>
    <row r="14" spans="1:13" ht="15" customHeight="1">
      <c r="A14" s="44">
        <v>26</v>
      </c>
      <c r="B14" s="44" t="str">
        <f>IF(A14="","",VLOOKUP(A14,Entrants!$B$4:$D$105,3))</f>
        <v>WG</v>
      </c>
      <c r="C14" s="44">
        <v>10</v>
      </c>
      <c r="D14" s="114" t="str">
        <f>IF(A14="","",VLOOKUP(A14,Entrants!$B$4:$D$105,2))</f>
        <v>Dungworth, Joseph</v>
      </c>
      <c r="E14" s="45">
        <v>0.017557870370370373</v>
      </c>
      <c r="F14" s="45">
        <f>IF(A14="","",VLOOKUP(A14,Entrants!$B$4:$M$105,10))</f>
        <v>0.007291666666666666</v>
      </c>
      <c r="G14" s="45">
        <f t="shared" si="0"/>
        <v>0.010266203703703708</v>
      </c>
      <c r="H14" s="7"/>
      <c r="I14" s="5">
        <v>10</v>
      </c>
      <c r="J14" s="43" t="s">
        <v>48</v>
      </c>
      <c r="K14" s="45">
        <v>0.017766203703703704</v>
      </c>
      <c r="L14" s="45">
        <v>0.0067708333333333336</v>
      </c>
      <c r="M14" s="45">
        <v>0.01099537037037037</v>
      </c>
    </row>
    <row r="15" spans="1:13" ht="15" customHeight="1">
      <c r="A15" s="44">
        <v>70</v>
      </c>
      <c r="B15" s="44" t="str">
        <f>IF(A15="","",VLOOKUP(A15,Entrants!$B$4:$D$105,3))</f>
        <v>GG</v>
      </c>
      <c r="C15" s="44">
        <v>11</v>
      </c>
      <c r="D15" s="114" t="str">
        <f>IF(A15="","",VLOOKUP(A15,Entrants!$B$4:$D$105,2))</f>
        <v>Potts, David</v>
      </c>
      <c r="E15" s="45">
        <v>0.017569444444444447</v>
      </c>
      <c r="F15" s="45">
        <f>IF(A15="","",VLOOKUP(A15,Entrants!$B$4:$M$105,10))</f>
        <v>0.005381944444444445</v>
      </c>
      <c r="G15" s="45">
        <f t="shared" si="0"/>
        <v>0.0121875</v>
      </c>
      <c r="H15" s="7"/>
      <c r="I15" s="5">
        <v>11</v>
      </c>
      <c r="J15" s="47" t="s">
        <v>256</v>
      </c>
      <c r="K15" s="6">
        <v>0.01769675925925926</v>
      </c>
      <c r="L15" s="45">
        <v>0.006597222222222222</v>
      </c>
      <c r="M15" s="6">
        <v>0.011099537037037036</v>
      </c>
    </row>
    <row r="16" spans="1:13" ht="15" customHeight="1">
      <c r="A16" s="44">
        <v>32</v>
      </c>
      <c r="B16" s="44">
        <f>IF(A16="","",VLOOKUP(A16,Entrants!$B$4:$D$105,3))</f>
        <v>0</v>
      </c>
      <c r="C16" s="44">
        <v>12</v>
      </c>
      <c r="D16" s="114" t="str">
        <f>IF(A16="","",VLOOKUP(A16,Entrants!$B$4:$D$105,2))</f>
        <v>French, Jon</v>
      </c>
      <c r="E16" s="45">
        <v>0.017592592592592594</v>
      </c>
      <c r="F16" s="45">
        <f>IF(A16="","",VLOOKUP(A16,Entrants!$B$4:$M$105,10))</f>
        <v>0.007638888888888889</v>
      </c>
      <c r="G16" s="45">
        <f t="shared" si="0"/>
        <v>0.009953703703703704</v>
      </c>
      <c r="H16" s="7"/>
      <c r="I16" s="5">
        <v>12</v>
      </c>
      <c r="J16" s="43" t="s">
        <v>132</v>
      </c>
      <c r="K16" s="45">
        <v>0.017962962962962962</v>
      </c>
      <c r="L16" s="45">
        <v>0.0067708333333333336</v>
      </c>
      <c r="M16" s="45">
        <v>0.011192129629629628</v>
      </c>
    </row>
    <row r="17" spans="1:13" ht="15" customHeight="1">
      <c r="A17" s="44">
        <v>86</v>
      </c>
      <c r="B17" s="44" t="str">
        <f>IF(A17="","",VLOOKUP(A17,Entrants!$B$4:$D$105,3))</f>
        <v>AD</v>
      </c>
      <c r="C17" s="44">
        <v>13</v>
      </c>
      <c r="D17" s="114" t="str">
        <f>IF(A17="","",VLOOKUP(A17,Entrants!$B$4:$D$105,2))</f>
        <v>Smith, Dale</v>
      </c>
      <c r="E17" s="45">
        <v>0.017604166666666667</v>
      </c>
      <c r="F17" s="45">
        <f>IF(A17="","",VLOOKUP(A17,Entrants!$B$4:$M$105,10))</f>
        <v>0.007118055555555555</v>
      </c>
      <c r="G17" s="45">
        <f t="shared" si="0"/>
        <v>0.010486111111111113</v>
      </c>
      <c r="H17" s="7"/>
      <c r="I17" s="5">
        <v>13</v>
      </c>
      <c r="J17" s="43" t="s">
        <v>54</v>
      </c>
      <c r="K17" s="45">
        <v>0.018206018518518517</v>
      </c>
      <c r="L17" s="45">
        <v>0.006944444444444444</v>
      </c>
      <c r="M17" s="45">
        <v>0.011261574074074073</v>
      </c>
    </row>
    <row r="18" spans="1:13" ht="15" customHeight="1">
      <c r="A18" s="44">
        <v>30</v>
      </c>
      <c r="B18" s="44">
        <f>IF(A18="","",VLOOKUP(A18,Entrants!$B$4:$D$105,3))</f>
        <v>0</v>
      </c>
      <c r="C18" s="44">
        <v>14</v>
      </c>
      <c r="D18" s="114" t="str">
        <f>IF(A18="","",VLOOKUP(A18,Entrants!$B$4:$D$105,2))</f>
        <v>Frazer, Joe</v>
      </c>
      <c r="E18" s="45">
        <v>0.01761574074074074</v>
      </c>
      <c r="F18" s="45">
        <f>IF(A18="","",VLOOKUP(A18,Entrants!$B$4:$M$105,10))</f>
        <v>0.004861111111111111</v>
      </c>
      <c r="G18" s="45">
        <f t="shared" si="0"/>
        <v>0.01275462962962963</v>
      </c>
      <c r="H18" s="7"/>
      <c r="I18" s="5">
        <v>14</v>
      </c>
      <c r="J18" s="43" t="s">
        <v>69</v>
      </c>
      <c r="K18" s="45">
        <v>0.017731481481481483</v>
      </c>
      <c r="L18" s="45">
        <v>0.006423611111111112</v>
      </c>
      <c r="M18" s="45">
        <v>0.011307870370370371</v>
      </c>
    </row>
    <row r="19" spans="1:13" ht="15" customHeight="1">
      <c r="A19" s="44">
        <v>4</v>
      </c>
      <c r="B19" s="44" t="str">
        <f>IF(A19="","",VLOOKUP(A19,Entrants!$B$4:$D$105,3))</f>
        <v>RR</v>
      </c>
      <c r="C19" s="44">
        <v>15</v>
      </c>
      <c r="D19" s="114" t="str">
        <f>IF(A19="","",VLOOKUP(A19,Entrants!$B$4:$D$105,2))</f>
        <v>Baxter, Ian</v>
      </c>
      <c r="E19" s="45">
        <v>0.01761574074074074</v>
      </c>
      <c r="F19" s="45">
        <f>IF(A19="","",VLOOKUP(A19,Entrants!$B$4:$M$105,10))</f>
        <v>0.006076388888888889</v>
      </c>
      <c r="G19" s="45">
        <f t="shared" si="0"/>
        <v>0.011539351851851853</v>
      </c>
      <c r="H19" s="7"/>
      <c r="I19" s="5">
        <v>15</v>
      </c>
      <c r="J19" s="43" t="s">
        <v>131</v>
      </c>
      <c r="K19" s="45">
        <v>0.018113425925925925</v>
      </c>
      <c r="L19" s="45">
        <v>0.0067708333333333336</v>
      </c>
      <c r="M19" s="45">
        <v>0.011342592592592592</v>
      </c>
    </row>
    <row r="20" spans="1:13" ht="15" customHeight="1">
      <c r="A20" s="44">
        <v>84</v>
      </c>
      <c r="B20" s="44" t="str">
        <f>IF(A20="","",VLOOKUP(A20,Entrants!$B$4:$D$105,3))</f>
        <v>RR</v>
      </c>
      <c r="C20" s="44">
        <v>16</v>
      </c>
      <c r="D20" s="114" t="str">
        <f>IF(A20="","",VLOOKUP(A20,Entrants!$B$4:$D$105,2))</f>
        <v>Shillinglaw, Richard</v>
      </c>
      <c r="E20" s="45">
        <v>0.017627314814814814</v>
      </c>
      <c r="F20" s="45">
        <f>IF(A20="","",VLOOKUP(A20,Entrants!$B$4:$M$105,10))</f>
        <v>0.004861111111111111</v>
      </c>
      <c r="G20" s="45">
        <f t="shared" si="0"/>
        <v>0.012766203703703703</v>
      </c>
      <c r="H20" s="7"/>
      <c r="I20" s="5">
        <v>16</v>
      </c>
      <c r="J20" s="43" t="s">
        <v>136</v>
      </c>
      <c r="K20" s="45">
        <v>0.01792824074074074</v>
      </c>
      <c r="L20" s="45">
        <v>0.006423611111111112</v>
      </c>
      <c r="M20" s="45">
        <v>0.011504629629629629</v>
      </c>
    </row>
    <row r="21" spans="1:13" ht="15" customHeight="1">
      <c r="A21" s="44">
        <v>100</v>
      </c>
      <c r="B21" s="44">
        <f>IF(A21="","",VLOOKUP(A21,Entrants!$B$4:$D$105,3))</f>
        <v>0</v>
      </c>
      <c r="C21" s="44">
        <v>17</v>
      </c>
      <c r="D21" s="114" t="str">
        <f>IF(A21="","",VLOOKUP(A21,Entrants!$B$4:$D$105,2))</f>
        <v>Fallon, Rachelle</v>
      </c>
      <c r="E21" s="45">
        <v>0.01767361111111111</v>
      </c>
      <c r="F21" s="45">
        <f>IF(A21="","",VLOOKUP(A21,Entrants!$B$4:$M$105,10))</f>
        <v>0.0050347222222222225</v>
      </c>
      <c r="G21" s="45">
        <f t="shared" si="0"/>
        <v>0.012638888888888887</v>
      </c>
      <c r="H21" s="7"/>
      <c r="I21" s="5">
        <v>17</v>
      </c>
      <c r="J21" s="47" t="s">
        <v>38</v>
      </c>
      <c r="K21" s="6">
        <v>0.01761574074074074</v>
      </c>
      <c r="L21" s="6">
        <v>0.006076388888888889</v>
      </c>
      <c r="M21" s="6">
        <v>0.011539351851851853</v>
      </c>
    </row>
    <row r="22" spans="1:13" ht="15" customHeight="1">
      <c r="A22" s="44">
        <v>7</v>
      </c>
      <c r="B22" s="44" t="str">
        <f>IF(A22="","",VLOOKUP(A22,Entrants!$B$4:$D$105,3))</f>
        <v>AA</v>
      </c>
      <c r="C22" s="44">
        <v>18</v>
      </c>
      <c r="D22" s="114" t="str">
        <f>IF(A22="","",VLOOKUP(A22,Entrants!$B$4:$D$105,2))</f>
        <v>Browning, Sue</v>
      </c>
      <c r="E22" s="45">
        <v>0.017685185185185182</v>
      </c>
      <c r="F22" s="45">
        <f>IF(A22="","",VLOOKUP(A22,Entrants!$B$4:$M$105,10))</f>
        <v>0.004861111111111111</v>
      </c>
      <c r="G22" s="45">
        <f t="shared" si="0"/>
        <v>0.012824074074074071</v>
      </c>
      <c r="H22" s="7"/>
      <c r="I22" s="5">
        <v>18</v>
      </c>
      <c r="J22" s="47" t="s">
        <v>137</v>
      </c>
      <c r="K22" s="6">
        <v>0.017847222222222223</v>
      </c>
      <c r="L22" s="6">
        <v>0.006076388888888889</v>
      </c>
      <c r="M22" s="6">
        <v>0.011770833333333335</v>
      </c>
    </row>
    <row r="23" spans="1:13" ht="15" customHeight="1">
      <c r="A23" s="44">
        <v>99</v>
      </c>
      <c r="B23" s="44">
        <f>IF(A23="","",VLOOKUP(A23,Entrants!$B$4:$D$105,3))</f>
        <v>0</v>
      </c>
      <c r="C23" s="44">
        <v>19</v>
      </c>
      <c r="D23" s="114" t="str">
        <f>IF(A23="","",VLOOKUP(A23,Entrants!$B$4:$D$105,2))</f>
        <v>Horsley, Tony</v>
      </c>
      <c r="E23" s="45">
        <v>0.01769675925925926</v>
      </c>
      <c r="F23" s="45">
        <f>IF(A23="","",VLOOKUP(A23,Entrants!$B$4:$M$105,10))</f>
        <v>0.006597222222222222</v>
      </c>
      <c r="G23" s="45">
        <f t="shared" si="0"/>
        <v>0.011099537037037036</v>
      </c>
      <c r="H23" s="7"/>
      <c r="I23" s="5">
        <v>19</v>
      </c>
      <c r="J23" s="43" t="s">
        <v>138</v>
      </c>
      <c r="K23" s="45">
        <v>0.01806712962962963</v>
      </c>
      <c r="L23" s="45">
        <v>0.0062499999999999995</v>
      </c>
      <c r="M23" s="45">
        <v>0.011817129629629632</v>
      </c>
    </row>
    <row r="24" spans="1:13" ht="15" customHeight="1">
      <c r="A24" s="44">
        <v>10</v>
      </c>
      <c r="B24" s="44" t="str">
        <f>IF(A24="","",VLOOKUP(A24,Entrants!$B$4:$D$105,3))</f>
        <v>RR</v>
      </c>
      <c r="C24" s="44">
        <v>20</v>
      </c>
      <c r="D24" s="114" t="str">
        <f>IF(A24="","",VLOOKUP(A24,Entrants!$B$4:$D$105,2))</f>
        <v>Christopher, Heather</v>
      </c>
      <c r="E24" s="45">
        <v>0.017708333333333333</v>
      </c>
      <c r="F24" s="45">
        <f>IF(A24="","",VLOOKUP(A24,Entrants!$B$4:$M$105,10))</f>
        <v>0.005555555555555556</v>
      </c>
      <c r="G24" s="45">
        <f t="shared" si="0"/>
        <v>0.012152777777777776</v>
      </c>
      <c r="H24" s="7"/>
      <c r="I24" s="5">
        <v>20</v>
      </c>
      <c r="J24" s="43" t="s">
        <v>64</v>
      </c>
      <c r="K24" s="45">
        <v>0.018148148148148146</v>
      </c>
      <c r="L24" s="45">
        <v>0.0062499999999999995</v>
      </c>
      <c r="M24" s="45">
        <v>0.011898148148148147</v>
      </c>
    </row>
    <row r="25" spans="1:13" ht="15" customHeight="1">
      <c r="A25" s="44">
        <v>55</v>
      </c>
      <c r="B25" s="44">
        <f>IF(A25="","",VLOOKUP(A25,Entrants!$B$4:$D$105,3))</f>
        <v>0</v>
      </c>
      <c r="C25" s="44">
        <v>21</v>
      </c>
      <c r="D25" s="114" t="str">
        <f>IF(A25="","",VLOOKUP(A25,Entrants!$B$4:$D$105,2))</f>
        <v>Mallon, John</v>
      </c>
      <c r="E25" s="45">
        <v>0.017719907407407406</v>
      </c>
      <c r="F25" s="45">
        <f>IF(A25="","",VLOOKUP(A25,Entrants!$B$4:$M$105,10))</f>
        <v>0.003993055555555556</v>
      </c>
      <c r="G25" s="45">
        <f t="shared" si="0"/>
        <v>0.013726851851851851</v>
      </c>
      <c r="H25" s="7"/>
      <c r="I25" s="5">
        <v>21</v>
      </c>
      <c r="J25" s="43" t="s">
        <v>41</v>
      </c>
      <c r="K25" s="45">
        <v>0.017708333333333333</v>
      </c>
      <c r="L25" s="45">
        <v>0.005555555555555556</v>
      </c>
      <c r="M25" s="45">
        <v>0.012152777777777776</v>
      </c>
    </row>
    <row r="26" spans="1:13" ht="15" customHeight="1">
      <c r="A26" s="44">
        <v>79</v>
      </c>
      <c r="B26" s="44" t="str">
        <f>IF(A26="","",VLOOKUP(A26,Entrants!$B$4:$D$105,3))</f>
        <v>FS</v>
      </c>
      <c r="C26" s="44">
        <v>22</v>
      </c>
      <c r="D26" s="114" t="str">
        <f>IF(A26="","",VLOOKUP(A26,Entrants!$B$4:$D$105,2))</f>
        <v>Scott, Martin</v>
      </c>
      <c r="E26" s="45">
        <v>0.017731481481481483</v>
      </c>
      <c r="F26" s="45">
        <f>IF(A26="","",VLOOKUP(A26,Entrants!$B$4:$M$105,10))</f>
        <v>0.006423611111111112</v>
      </c>
      <c r="G26" s="45">
        <f t="shared" si="0"/>
        <v>0.011307870370370371</v>
      </c>
      <c r="H26" s="7"/>
      <c r="I26" s="5">
        <v>22</v>
      </c>
      <c r="J26" s="43" t="s">
        <v>66</v>
      </c>
      <c r="K26" s="45">
        <v>0.017569444444444447</v>
      </c>
      <c r="L26" s="45">
        <v>0.005381944444444445</v>
      </c>
      <c r="M26" s="45">
        <v>0.0121875</v>
      </c>
    </row>
    <row r="27" spans="1:13" ht="15" customHeight="1">
      <c r="A27" s="44">
        <v>59</v>
      </c>
      <c r="B27" s="44" t="str">
        <f>IF(A27="","",VLOOKUP(A27,Entrants!$B$4:$D$105,3))</f>
        <v>GG</v>
      </c>
      <c r="C27" s="44">
        <v>23</v>
      </c>
      <c r="D27" s="114" t="str">
        <f>IF(A27="","",VLOOKUP(A27,Entrants!$B$4:$D$105,2))</f>
        <v>Maylia, Peter</v>
      </c>
      <c r="E27" s="45">
        <v>0.017743055555555557</v>
      </c>
      <c r="F27" s="45">
        <f>IF(A27="","",VLOOKUP(A27,Entrants!$B$4:$M$105,10))</f>
        <v>0.003472222222222222</v>
      </c>
      <c r="G27" s="45">
        <f t="shared" si="0"/>
        <v>0.014270833333333335</v>
      </c>
      <c r="H27" s="7"/>
      <c r="I27" s="5">
        <v>23</v>
      </c>
      <c r="J27" s="47" t="s">
        <v>87</v>
      </c>
      <c r="K27" s="6">
        <v>0.017465277777777777</v>
      </c>
      <c r="L27" s="6">
        <v>0.005208333333333333</v>
      </c>
      <c r="M27" s="6">
        <v>0.012256944444444445</v>
      </c>
    </row>
    <row r="28" spans="1:13" ht="15" customHeight="1">
      <c r="A28" s="44">
        <v>24</v>
      </c>
      <c r="B28" s="44">
        <f>IF(A28="","",VLOOKUP(A28,Entrants!$B$4:$D$105,3))</f>
        <v>0</v>
      </c>
      <c r="C28" s="44">
        <v>24</v>
      </c>
      <c r="D28" s="114" t="str">
        <f>IF(A28="","",VLOOKUP(A28,Entrants!$B$4:$D$105,2))</f>
        <v>Dover, Margaret</v>
      </c>
      <c r="E28" s="45">
        <v>0.017766203703703704</v>
      </c>
      <c r="F28" s="45">
        <f>IF(A28="","",VLOOKUP(A28,Entrants!$B$4:$M$105,10))</f>
        <v>0.002777777777777778</v>
      </c>
      <c r="G28" s="45">
        <f t="shared" si="0"/>
        <v>0.014988425925925926</v>
      </c>
      <c r="H28" s="7"/>
      <c r="I28" s="5">
        <v>24</v>
      </c>
      <c r="J28" s="43" t="s">
        <v>79</v>
      </c>
      <c r="K28" s="45">
        <v>0.01824074074074074</v>
      </c>
      <c r="L28" s="45">
        <v>0.005902777777777778</v>
      </c>
      <c r="M28" s="45">
        <v>0.012337962962962964</v>
      </c>
    </row>
    <row r="29" spans="1:13" ht="15" customHeight="1">
      <c r="A29" s="44">
        <v>33</v>
      </c>
      <c r="B29" s="44" t="str">
        <f>IF(A29="","",VLOOKUP(A29,Entrants!$B$4:$D$105,3))</f>
        <v>FS</v>
      </c>
      <c r="C29" s="44">
        <v>25</v>
      </c>
      <c r="D29" s="114" t="str">
        <f>IF(A29="","",VLOOKUP(A29,Entrants!$B$4:$D$105,2))</f>
        <v>French, Steven</v>
      </c>
      <c r="E29" s="45">
        <v>0.017766203703703704</v>
      </c>
      <c r="F29" s="45">
        <f>IF(A29="","",VLOOKUP(A29,Entrants!$B$4:$M$105,10))</f>
        <v>0.0067708333333333336</v>
      </c>
      <c r="G29" s="45">
        <f t="shared" si="0"/>
        <v>0.01099537037037037</v>
      </c>
      <c r="H29" s="7"/>
      <c r="I29" s="5">
        <v>25</v>
      </c>
      <c r="J29" s="43" t="s">
        <v>65</v>
      </c>
      <c r="K29" s="45">
        <v>0.017916666666666668</v>
      </c>
      <c r="L29" s="45">
        <v>0.005555555555555556</v>
      </c>
      <c r="M29" s="45">
        <v>0.012361111111111111</v>
      </c>
    </row>
    <row r="30" spans="1:13" ht="15" customHeight="1">
      <c r="A30" s="44">
        <v>91</v>
      </c>
      <c r="B30" s="44">
        <f>IF(A30="","",VLOOKUP(A30,Entrants!$B$4:$D$105,3))</f>
        <v>0</v>
      </c>
      <c r="C30" s="44">
        <v>26</v>
      </c>
      <c r="D30" s="114" t="str">
        <f>IF(A30="","",VLOOKUP(A30,Entrants!$B$4:$D$105,2))</f>
        <v>Turnbull, Paul</v>
      </c>
      <c r="E30" s="45">
        <v>0.017800925925925925</v>
      </c>
      <c r="F30" s="45">
        <f>IF(A30="","",VLOOKUP(A30,Entrants!$B$4:$M$105,10))</f>
        <v>0.005381944444444445</v>
      </c>
      <c r="G30" s="45">
        <f t="shared" si="0"/>
        <v>0.012418981481481479</v>
      </c>
      <c r="H30" s="7"/>
      <c r="I30" s="5">
        <v>26</v>
      </c>
      <c r="J30" s="43" t="s">
        <v>74</v>
      </c>
      <c r="K30" s="45">
        <v>0.017800925925925925</v>
      </c>
      <c r="L30" s="45">
        <v>0.005381944444444445</v>
      </c>
      <c r="M30" s="45">
        <v>0.012418981481481479</v>
      </c>
    </row>
    <row r="31" spans="1:13" ht="15" customHeight="1">
      <c r="A31" s="44">
        <v>83</v>
      </c>
      <c r="B31" s="44" t="str">
        <f>IF(A31="","",VLOOKUP(A31,Entrants!$B$4:$D$105,3))</f>
        <v>NK</v>
      </c>
      <c r="C31" s="44">
        <v>27</v>
      </c>
      <c r="D31" s="114" t="str">
        <f>IF(A31="","",VLOOKUP(A31,Entrants!$B$4:$D$105,2))</f>
        <v>Shiel, Ryan</v>
      </c>
      <c r="E31" s="45">
        <v>0.017847222222222223</v>
      </c>
      <c r="F31" s="45">
        <f>IF(A31="","",VLOOKUP(A31,Entrants!$B$4:$M$105,10))</f>
        <v>0.006076388888888889</v>
      </c>
      <c r="G31" s="45">
        <f t="shared" si="0"/>
        <v>0.011770833333333335</v>
      </c>
      <c r="H31" s="7"/>
      <c r="I31" s="5">
        <v>27</v>
      </c>
      <c r="J31" s="47" t="s">
        <v>50</v>
      </c>
      <c r="K31" s="6">
        <v>0.01815972222222222</v>
      </c>
      <c r="L31" s="6">
        <v>0.005729166666666667</v>
      </c>
      <c r="M31" s="6">
        <v>0.012430555555555552</v>
      </c>
    </row>
    <row r="32" spans="1:13" ht="15" customHeight="1">
      <c r="A32" s="44">
        <v>47</v>
      </c>
      <c r="B32" s="44" t="str">
        <f>IF(A32="","",VLOOKUP(A32,Entrants!$B$4:$D$105,3))</f>
        <v>RR</v>
      </c>
      <c r="C32" s="44">
        <v>28</v>
      </c>
      <c r="D32" s="114" t="str">
        <f>IF(A32="","",VLOOKUP(A32,Entrants!$B$4:$D$105,2))</f>
        <v>Ingram, Ron</v>
      </c>
      <c r="E32" s="45">
        <v>0.017858796296296296</v>
      </c>
      <c r="F32" s="45">
        <f>IF(A32="","",VLOOKUP(A32,Entrants!$B$4:$M$105,10))</f>
        <v>0.003298611111111111</v>
      </c>
      <c r="G32" s="45">
        <f t="shared" si="0"/>
        <v>0.014560185185185185</v>
      </c>
      <c r="H32" s="7"/>
      <c r="I32" s="5">
        <v>28</v>
      </c>
      <c r="J32" s="7" t="s">
        <v>133</v>
      </c>
      <c r="K32" s="6">
        <v>0.01798611111111111</v>
      </c>
      <c r="L32" s="6">
        <v>0.005381944444444445</v>
      </c>
      <c r="M32" s="6">
        <v>0.012604166666666663</v>
      </c>
    </row>
    <row r="33" spans="1:13" ht="15" customHeight="1">
      <c r="A33" s="44">
        <v>64</v>
      </c>
      <c r="B33" s="44" t="str">
        <f>IF(A33="","",VLOOKUP(A33,Entrants!$B$4:$D$105,3))</f>
        <v>MM</v>
      </c>
      <c r="C33" s="44">
        <v>29</v>
      </c>
      <c r="D33" s="114" t="str">
        <f>IF(A33="","",VLOOKUP(A33,Entrants!$B$4:$D$105,2))</f>
        <v>Morris, Helen</v>
      </c>
      <c r="E33" s="45">
        <v>0.017870370370370373</v>
      </c>
      <c r="F33" s="45">
        <f>IF(A33="","",VLOOKUP(A33,Entrants!$B$4:$M$105,10))</f>
        <v>0.004513888888888889</v>
      </c>
      <c r="G33" s="45">
        <f t="shared" si="0"/>
        <v>0.013356481481481483</v>
      </c>
      <c r="H33" s="7"/>
      <c r="I33" s="5">
        <v>29</v>
      </c>
      <c r="J33" s="43" t="s">
        <v>257</v>
      </c>
      <c r="K33" s="45">
        <v>0.01767361111111111</v>
      </c>
      <c r="L33" s="45">
        <v>0.0050347222222222225</v>
      </c>
      <c r="M33" s="45">
        <v>0.012638888888888887</v>
      </c>
    </row>
    <row r="34" spans="1:13" ht="15" customHeight="1">
      <c r="A34" s="44">
        <v>1</v>
      </c>
      <c r="B34" s="44" t="str">
        <f>IF(A34="","",VLOOKUP(A34,Entrants!$B$4:$D$105,3))</f>
        <v>MP</v>
      </c>
      <c r="C34" s="44">
        <v>30</v>
      </c>
      <c r="D34" s="114" t="str">
        <f>IF(A34="","",VLOOKUP(A34,Entrants!$B$4:$D$105,2))</f>
        <v>Barkley, Robby</v>
      </c>
      <c r="E34" s="45">
        <v>0.017893518518518517</v>
      </c>
      <c r="F34" s="45">
        <f>IF(A34="","",VLOOKUP(A34,Entrants!$B$4:$M$105,10))</f>
        <v>0.007291666666666666</v>
      </c>
      <c r="G34" s="45">
        <f t="shared" si="0"/>
        <v>0.010601851851851852</v>
      </c>
      <c r="H34" s="7"/>
      <c r="I34" s="5">
        <v>30</v>
      </c>
      <c r="J34" s="43" t="s">
        <v>96</v>
      </c>
      <c r="K34" s="45">
        <v>0.018113425925925925</v>
      </c>
      <c r="L34" s="45">
        <v>0.005381944444444445</v>
      </c>
      <c r="M34" s="45">
        <v>0.012731481481481479</v>
      </c>
    </row>
    <row r="35" spans="1:13" ht="15" customHeight="1">
      <c r="A35" s="44">
        <v>65</v>
      </c>
      <c r="B35" s="44" t="str">
        <f>IF(A35="","",VLOOKUP(A35,Entrants!$B$4:$D$105,3))</f>
        <v>AA</v>
      </c>
      <c r="C35" s="44">
        <v>31</v>
      </c>
      <c r="D35" s="114" t="str">
        <f>IF(A35="","",VLOOKUP(A35,Entrants!$B$4:$D$105,2))</f>
        <v>Munro, Lynn</v>
      </c>
      <c r="E35" s="45">
        <v>0.017905092592592594</v>
      </c>
      <c r="F35" s="45">
        <f>IF(A35="","",VLOOKUP(A35,Entrants!$B$4:$M$105,10))</f>
        <v>0.0010416666666666667</v>
      </c>
      <c r="G35" s="45">
        <f t="shared" si="0"/>
        <v>0.016863425925925928</v>
      </c>
      <c r="H35" s="7"/>
      <c r="I35" s="5">
        <v>31</v>
      </c>
      <c r="J35" s="43" t="s">
        <v>97</v>
      </c>
      <c r="K35" s="45">
        <v>0.017430555555555557</v>
      </c>
      <c r="L35" s="45">
        <v>0.0046875</v>
      </c>
      <c r="M35" s="45">
        <v>0.012743055555555556</v>
      </c>
    </row>
    <row r="36" spans="1:13" ht="15" customHeight="1">
      <c r="A36" s="44">
        <v>69</v>
      </c>
      <c r="B36" s="44" t="str">
        <f>IF(A36="","",VLOOKUP(A36,Entrants!$B$4:$D$105,3))</f>
        <v>AD</v>
      </c>
      <c r="C36" s="44">
        <v>32</v>
      </c>
      <c r="D36" s="114" t="str">
        <f>IF(A36="","",VLOOKUP(A36,Entrants!$B$4:$D$105,2))</f>
        <v>Ponton, Mark</v>
      </c>
      <c r="E36" s="45">
        <v>0.017916666666666668</v>
      </c>
      <c r="F36" s="45">
        <f>IF(A36="","",VLOOKUP(A36,Entrants!$B$4:$M$105,10))</f>
        <v>0.005555555555555556</v>
      </c>
      <c r="G36" s="45">
        <f t="shared" si="0"/>
        <v>0.012361111111111111</v>
      </c>
      <c r="H36" s="7"/>
      <c r="I36" s="5">
        <v>32</v>
      </c>
      <c r="J36" s="43" t="s">
        <v>116</v>
      </c>
      <c r="K36" s="45">
        <v>0.01761574074074074</v>
      </c>
      <c r="L36" s="45">
        <v>0.004861111111111111</v>
      </c>
      <c r="M36" s="45">
        <v>0.01275462962962963</v>
      </c>
    </row>
    <row r="37" spans="1:13" ht="15" customHeight="1">
      <c r="A37" s="44">
        <v>68</v>
      </c>
      <c r="B37" s="44" t="str">
        <f>IF(A37="","",VLOOKUP(A37,Entrants!$B$4:$D$105,3))</f>
        <v>GAL</v>
      </c>
      <c r="C37" s="44">
        <v>33</v>
      </c>
      <c r="D37" s="114" t="str">
        <f>IF(A37="","",VLOOKUP(A37,Entrants!$B$4:$D$105,2))</f>
        <v>Nutt, Jude</v>
      </c>
      <c r="E37" s="45">
        <v>0.01792824074074074</v>
      </c>
      <c r="F37" s="45">
        <f>IF(A37="","",VLOOKUP(A37,Entrants!$B$4:$M$105,10))</f>
        <v>0.006423611111111112</v>
      </c>
      <c r="G37" s="45">
        <f t="shared" si="0"/>
        <v>0.011504629629629629</v>
      </c>
      <c r="H37" s="7"/>
      <c r="I37" s="5">
        <v>33</v>
      </c>
      <c r="J37" s="43" t="s">
        <v>70</v>
      </c>
      <c r="K37" s="45">
        <v>0.017627314814814814</v>
      </c>
      <c r="L37" s="45">
        <v>0.004861111111111111</v>
      </c>
      <c r="M37" s="45">
        <v>0.012766203703703703</v>
      </c>
    </row>
    <row r="38" spans="1:13" ht="15" customHeight="1">
      <c r="A38" s="44">
        <v>82</v>
      </c>
      <c r="B38" s="44" t="str">
        <f>IF(A38="","",VLOOKUP(A38,Entrants!$B$4:$D$105,3))</f>
        <v>WG</v>
      </c>
      <c r="C38" s="44">
        <v>34</v>
      </c>
      <c r="D38" s="114" t="str">
        <f>IF(A38="","",VLOOKUP(A38,Entrants!$B$4:$D$105,2))</f>
        <v>Sheffer, Chris</v>
      </c>
      <c r="E38" s="45">
        <v>0.017951388888888888</v>
      </c>
      <c r="F38" s="45">
        <f>IF(A38="","",VLOOKUP(A38,Entrants!$B$4:$M$105,10))</f>
        <v>0.007291666666666666</v>
      </c>
      <c r="G38" s="45">
        <f t="shared" si="0"/>
        <v>0.010659722222222223</v>
      </c>
      <c r="H38" s="7"/>
      <c r="I38" s="5">
        <v>34</v>
      </c>
      <c r="J38" s="43" t="s">
        <v>93</v>
      </c>
      <c r="K38" s="45">
        <v>0.017685185185185182</v>
      </c>
      <c r="L38" s="45">
        <v>0.004861111111111111</v>
      </c>
      <c r="M38" s="45">
        <v>0.012824074074074071</v>
      </c>
    </row>
    <row r="39" spans="1:13" ht="15" customHeight="1">
      <c r="A39" s="44">
        <v>61</v>
      </c>
      <c r="B39" s="44" t="str">
        <f>IF(A39="","",VLOOKUP(A39,Entrants!$B$4:$D$105,3))</f>
        <v>FS</v>
      </c>
      <c r="C39" s="44">
        <v>35</v>
      </c>
      <c r="D39" s="114" t="str">
        <f>IF(A39="","",VLOOKUP(A39,Entrants!$B$4:$D$105,2))</f>
        <v>McDonald, Rob</v>
      </c>
      <c r="E39" s="45">
        <v>0.017962962962962962</v>
      </c>
      <c r="F39" s="45">
        <f>IF(A39="","",VLOOKUP(A39,Entrants!$B$4:$M$105,10))</f>
        <v>0.0067708333333333336</v>
      </c>
      <c r="G39" s="45">
        <f t="shared" si="0"/>
        <v>0.011192129629629628</v>
      </c>
      <c r="H39" s="7"/>
      <c r="I39" s="5">
        <v>35</v>
      </c>
      <c r="J39" s="47" t="s">
        <v>58</v>
      </c>
      <c r="K39" s="6">
        <v>0.018090277777777778</v>
      </c>
      <c r="L39" s="6">
        <v>0.004861111111111111</v>
      </c>
      <c r="M39" s="6">
        <v>0.013229166666666667</v>
      </c>
    </row>
    <row r="40" spans="1:13" ht="15" customHeight="1">
      <c r="A40" s="44">
        <v>62</v>
      </c>
      <c r="B40" s="44">
        <f>IF(A40="","",VLOOKUP(A40,Entrants!$B$4:$D$105,3))</f>
        <v>0</v>
      </c>
      <c r="C40" s="44">
        <v>36</v>
      </c>
      <c r="D40" s="114" t="str">
        <f>IF(A40="","",VLOOKUP(A40,Entrants!$B$4:$D$105,2))</f>
        <v>McGarry, David</v>
      </c>
      <c r="E40" s="45">
        <v>0.01798611111111111</v>
      </c>
      <c r="F40" s="45">
        <f>IF(A40="","",VLOOKUP(A40,Entrants!$B$4:$M$105,10))</f>
        <v>0.005381944444444445</v>
      </c>
      <c r="G40" s="45">
        <f t="shared" si="0"/>
        <v>0.012604166666666663</v>
      </c>
      <c r="H40" s="7"/>
      <c r="I40" s="5">
        <v>36</v>
      </c>
      <c r="J40" s="43" t="s">
        <v>63</v>
      </c>
      <c r="K40" s="45">
        <v>0.017870370370370373</v>
      </c>
      <c r="L40" s="45">
        <v>0.004513888888888889</v>
      </c>
      <c r="M40" s="45">
        <v>0.013356481481481483</v>
      </c>
    </row>
    <row r="41" spans="1:13" ht="15" customHeight="1">
      <c r="A41" s="44">
        <v>53</v>
      </c>
      <c r="B41" s="44" t="str">
        <f>IF(A41="","",VLOOKUP(A41,Entrants!$B$4:$D$105,3))</f>
        <v>RR</v>
      </c>
      <c r="C41" s="44">
        <v>37</v>
      </c>
      <c r="D41" s="114" t="str">
        <f>IF(A41="","",VLOOKUP(A41,Entrants!$B$4:$D$105,2))</f>
        <v>Lonsdale, Davina</v>
      </c>
      <c r="E41" s="45">
        <v>0.01800925925925926</v>
      </c>
      <c r="F41" s="45">
        <f>IF(A41="","",VLOOKUP(A41,Entrants!$B$4:$M$105,10))</f>
        <v>0.003472222222222222</v>
      </c>
      <c r="G41" s="45">
        <f t="shared" si="0"/>
        <v>0.014537037037037038</v>
      </c>
      <c r="H41" s="7"/>
      <c r="I41" s="5">
        <v>37</v>
      </c>
      <c r="J41" s="43" t="s">
        <v>62</v>
      </c>
      <c r="K41" s="45">
        <v>0.01834490740740741</v>
      </c>
      <c r="L41" s="45">
        <v>0.0046875</v>
      </c>
      <c r="M41" s="45">
        <v>0.01365740740740741</v>
      </c>
    </row>
    <row r="42" spans="1:13" ht="15" customHeight="1">
      <c r="A42" s="44">
        <v>90</v>
      </c>
      <c r="B42" s="44" t="str">
        <f>IF(A42="","",VLOOKUP(A42,Entrants!$B$4:$D$105,3))</f>
        <v>NK</v>
      </c>
      <c r="C42" s="44">
        <v>38</v>
      </c>
      <c r="D42" s="114" t="str">
        <f>IF(A42="","",VLOOKUP(A42,Entrants!$B$4:$D$105,2))</f>
        <v>Swalwell, Adam</v>
      </c>
      <c r="E42" s="45">
        <v>0.01806712962962963</v>
      </c>
      <c r="F42" s="45">
        <f>IF(A42="","",VLOOKUP(A42,Entrants!$B$4:$M$105,10))</f>
        <v>0.0062499999999999995</v>
      </c>
      <c r="G42" s="45">
        <f t="shared" si="0"/>
        <v>0.011817129629629632</v>
      </c>
      <c r="H42" s="7"/>
      <c r="I42" s="5">
        <v>38</v>
      </c>
      <c r="J42" s="47" t="s">
        <v>46</v>
      </c>
      <c r="K42" s="6">
        <v>0.018217592592592594</v>
      </c>
      <c r="L42" s="6">
        <v>0.004513888888888889</v>
      </c>
      <c r="M42" s="6">
        <v>0.013703703703703704</v>
      </c>
    </row>
    <row r="43" spans="1:13" ht="15" customHeight="1">
      <c r="A43" s="44">
        <v>52</v>
      </c>
      <c r="B43" s="44" t="str">
        <f>IF(A43="","",VLOOKUP(A43,Entrants!$B$4:$D$105,3))</f>
        <v>GAL</v>
      </c>
      <c r="C43" s="44">
        <v>39</v>
      </c>
      <c r="D43" s="114" t="str">
        <f>IF(A43="","",VLOOKUP(A43,Entrants!$B$4:$D$105,2))</f>
        <v>Lemin, Julie</v>
      </c>
      <c r="E43" s="45">
        <v>0.018090277777777778</v>
      </c>
      <c r="F43" s="45">
        <f>IF(A43="","",VLOOKUP(A43,Entrants!$B$4:$M$105,10))</f>
        <v>0.004861111111111111</v>
      </c>
      <c r="G43" s="45">
        <f t="shared" si="0"/>
        <v>0.013229166666666667</v>
      </c>
      <c r="H43" s="7"/>
      <c r="I43" s="5">
        <v>39</v>
      </c>
      <c r="J43" s="43" t="s">
        <v>84</v>
      </c>
      <c r="K43" s="45">
        <v>0.017719907407407406</v>
      </c>
      <c r="L43" s="45">
        <v>0.003993055555555556</v>
      </c>
      <c r="M43" s="45">
        <v>0.013726851851851851</v>
      </c>
    </row>
    <row r="44" spans="1:13" ht="15" customHeight="1">
      <c r="A44" s="44">
        <v>58</v>
      </c>
      <c r="B44" s="44" t="str">
        <f>IF(A44="","",VLOOKUP(A44,Entrants!$B$4:$D$105,3))</f>
        <v>WG</v>
      </c>
      <c r="C44" s="44">
        <v>40</v>
      </c>
      <c r="D44" s="114" t="str">
        <f>IF(A44="","",VLOOKUP(A44,Entrants!$B$4:$D$105,2))</f>
        <v>Masterman, Jake</v>
      </c>
      <c r="E44" s="45">
        <v>0.018113425925925925</v>
      </c>
      <c r="F44" s="45">
        <f>IF(A44="","",VLOOKUP(A44,Entrants!$B$4:$M$105,10))</f>
        <v>0.0067708333333333336</v>
      </c>
      <c r="G44" s="45">
        <f t="shared" si="0"/>
        <v>0.011342592592592592</v>
      </c>
      <c r="H44" s="7"/>
      <c r="I44" s="5">
        <v>40</v>
      </c>
      <c r="J44" s="47" t="s">
        <v>61</v>
      </c>
      <c r="K44" s="6">
        <v>0.017743055555555557</v>
      </c>
      <c r="L44" s="6">
        <v>0.003472222222222222</v>
      </c>
      <c r="M44" s="6">
        <v>0.014270833333333335</v>
      </c>
    </row>
    <row r="45" spans="1:13" ht="15" customHeight="1">
      <c r="A45" s="44">
        <v>38</v>
      </c>
      <c r="B45" s="44" t="str">
        <f>IF(A45="","",VLOOKUP(A45,Entrants!$B$4:$D$105,3))</f>
        <v>MM</v>
      </c>
      <c r="C45" s="44">
        <v>41</v>
      </c>
      <c r="D45" s="114" t="str">
        <f>IF(A45="","",VLOOKUP(A45,Entrants!$B$4:$D$105,2))</f>
        <v>Hall, Rob</v>
      </c>
      <c r="E45" s="45">
        <v>0.018113425925925925</v>
      </c>
      <c r="F45" s="45">
        <f>IF(A45="","",VLOOKUP(A45,Entrants!$B$4:$M$105,10))</f>
        <v>0.005381944444444445</v>
      </c>
      <c r="G45" s="45">
        <f t="shared" si="0"/>
        <v>0.012731481481481479</v>
      </c>
      <c r="H45" s="7"/>
      <c r="I45" s="5">
        <v>41</v>
      </c>
      <c r="J45" s="47" t="s">
        <v>59</v>
      </c>
      <c r="K45" s="6">
        <v>0.01800925925925926</v>
      </c>
      <c r="L45" s="6">
        <v>0.003472222222222222</v>
      </c>
      <c r="M45" s="6">
        <v>0.014537037037037038</v>
      </c>
    </row>
    <row r="46" spans="1:13" ht="15" customHeight="1">
      <c r="A46" s="44">
        <v>66</v>
      </c>
      <c r="B46" s="44" t="str">
        <f>IF(A46="","",VLOOKUP(A46,Entrants!$B$4:$D$105,3))</f>
        <v>WG</v>
      </c>
      <c r="C46" s="44">
        <v>42</v>
      </c>
      <c r="D46" s="114" t="str">
        <f>IF(A46="","",VLOOKUP(A46,Entrants!$B$4:$D$105,2))</f>
        <v>Nicholson, Mark</v>
      </c>
      <c r="E46" s="45">
        <v>0.018148148148148146</v>
      </c>
      <c r="F46" s="45">
        <f>IF(A46="","",VLOOKUP(A46,Entrants!$B$4:$M$105,10))</f>
        <v>0.0062499999999999995</v>
      </c>
      <c r="G46" s="45">
        <f t="shared" si="0"/>
        <v>0.011898148148148147</v>
      </c>
      <c r="H46" s="7"/>
      <c r="I46" s="5">
        <v>42</v>
      </c>
      <c r="J46" s="7" t="s">
        <v>55</v>
      </c>
      <c r="K46" s="6">
        <v>0.017858796296296296</v>
      </c>
      <c r="L46" s="6">
        <v>0.003298611111111111</v>
      </c>
      <c r="M46" s="6">
        <v>0.014560185185185185</v>
      </c>
    </row>
    <row r="47" spans="1:13" ht="15" customHeight="1">
      <c r="A47" s="44">
        <v>35</v>
      </c>
      <c r="B47" s="44" t="str">
        <f>IF(A47="","",VLOOKUP(A47,Entrants!$B$4:$D$105,3))</f>
        <v>RR</v>
      </c>
      <c r="C47" s="44">
        <v>43</v>
      </c>
      <c r="D47" s="114" t="str">
        <f>IF(A47="","",VLOOKUP(A47,Entrants!$B$4:$D$105,2))</f>
        <v>Gillespie, Steve</v>
      </c>
      <c r="E47" s="45">
        <v>0.01815972222222222</v>
      </c>
      <c r="F47" s="45">
        <f>IF(A47="","",VLOOKUP(A47,Entrants!$B$4:$M$105,10))</f>
        <v>0.005729166666666667</v>
      </c>
      <c r="G47" s="45">
        <f t="shared" si="0"/>
        <v>0.012430555555555552</v>
      </c>
      <c r="H47" s="7"/>
      <c r="I47" s="5">
        <v>43</v>
      </c>
      <c r="J47" s="43" t="s">
        <v>78</v>
      </c>
      <c r="K47" s="45">
        <v>0.019375</v>
      </c>
      <c r="L47" s="133">
        <v>0.0046875</v>
      </c>
      <c r="M47" s="45">
        <v>0.0146875</v>
      </c>
    </row>
    <row r="48" spans="1:13" ht="15" customHeight="1">
      <c r="A48" s="44">
        <v>45</v>
      </c>
      <c r="B48" s="44" t="str">
        <f>IF(A48="","",VLOOKUP(A48,Entrants!$B$4:$D$105,3))</f>
        <v>MP</v>
      </c>
      <c r="C48" s="44">
        <v>44</v>
      </c>
      <c r="D48" s="114" t="str">
        <f>IF(A48="","",VLOOKUP(A48,Entrants!$B$4:$D$105,2))</f>
        <v>Holmback, Peter</v>
      </c>
      <c r="E48" s="45">
        <v>0.018206018518518517</v>
      </c>
      <c r="F48" s="45">
        <f>IF(A48="","",VLOOKUP(A48,Entrants!$B$4:$M$105,10))</f>
        <v>0.006944444444444444</v>
      </c>
      <c r="G48" s="45">
        <f t="shared" si="0"/>
        <v>0.011261574074074073</v>
      </c>
      <c r="H48" s="7"/>
      <c r="I48" s="5">
        <v>44</v>
      </c>
      <c r="J48" s="47" t="s">
        <v>125</v>
      </c>
      <c r="K48" s="6">
        <v>0.017766203703703704</v>
      </c>
      <c r="L48" s="6">
        <v>0.002777777777777778</v>
      </c>
      <c r="M48" s="6">
        <v>0.014988425925925926</v>
      </c>
    </row>
    <row r="49" spans="1:13" ht="15" customHeight="1">
      <c r="A49" s="44">
        <v>31</v>
      </c>
      <c r="B49" s="44" t="str">
        <f>IF(A49="","",VLOOKUP(A49,Entrants!$B$4:$D$105,3))</f>
        <v>MP</v>
      </c>
      <c r="C49" s="44">
        <v>45</v>
      </c>
      <c r="D49" s="114" t="str">
        <f>IF(A49="","",VLOOKUP(A49,Entrants!$B$4:$D$105,2))</f>
        <v>Freeman, Kevin</v>
      </c>
      <c r="E49" s="45">
        <v>0.018217592592592594</v>
      </c>
      <c r="F49" s="45">
        <f>IF(A49="","",VLOOKUP(A49,Entrants!$B$4:$M$105,10))</f>
        <v>0.004513888888888889</v>
      </c>
      <c r="G49" s="45">
        <f t="shared" si="0"/>
        <v>0.013703703703703704</v>
      </c>
      <c r="H49" s="7"/>
      <c r="I49" s="5">
        <v>45</v>
      </c>
      <c r="J49" s="47" t="s">
        <v>57</v>
      </c>
      <c r="K49" s="6">
        <v>0.017453703703703704</v>
      </c>
      <c r="L49" s="6">
        <v>0.0022569444444444447</v>
      </c>
      <c r="M49" s="6">
        <v>0.015196759259259259</v>
      </c>
    </row>
    <row r="50" spans="1:13" ht="15" customHeight="1">
      <c r="A50" s="44">
        <v>75</v>
      </c>
      <c r="B50" s="44" t="str">
        <f>IF(A50="","",VLOOKUP(A50,Entrants!$B$4:$D$105,3))</f>
        <v>AD</v>
      </c>
      <c r="C50" s="44">
        <v>46</v>
      </c>
      <c r="D50" s="114" t="str">
        <f>IF(A50="","",VLOOKUP(A50,Entrants!$B$4:$D$105,2))</f>
        <v>Robinson, Adam</v>
      </c>
      <c r="E50" s="45">
        <v>0.01824074074074074</v>
      </c>
      <c r="F50" s="45">
        <f>IF(A50="","",VLOOKUP(A50,Entrants!$B$4:$M$105,10))</f>
        <v>0.005902777777777778</v>
      </c>
      <c r="G50" s="45">
        <f t="shared" si="0"/>
        <v>0.012337962962962964</v>
      </c>
      <c r="H50" s="7"/>
      <c r="I50" s="5">
        <v>46</v>
      </c>
      <c r="J50" s="47" t="s">
        <v>122</v>
      </c>
      <c r="K50" s="6">
        <v>0.01744212962962963</v>
      </c>
      <c r="L50" s="6">
        <v>0.0020833333333333333</v>
      </c>
      <c r="M50" s="6">
        <v>0.015358796296296297</v>
      </c>
    </row>
    <row r="51" spans="1:13" ht="15" customHeight="1">
      <c r="A51" s="44">
        <v>88</v>
      </c>
      <c r="B51" s="44" t="str">
        <f>IF(A51="","",VLOOKUP(A51,Entrants!$B$4:$D$105,3))</f>
        <v>MP</v>
      </c>
      <c r="C51" s="44">
        <v>47</v>
      </c>
      <c r="D51" s="114" t="str">
        <f>IF(A51="","",VLOOKUP(A51,Entrants!$B$4:$D$105,2))</f>
        <v>Stewart, Graeme</v>
      </c>
      <c r="E51" s="45">
        <v>0.01826388888888889</v>
      </c>
      <c r="F51" s="45">
        <f>IF(A51="","",VLOOKUP(A51,Entrants!$B$4:$M$105,10))</f>
        <v>0.007291666666666666</v>
      </c>
      <c r="G51" s="45">
        <f t="shared" si="0"/>
        <v>0.010972222222222223</v>
      </c>
      <c r="H51" s="7"/>
      <c r="I51" s="5">
        <v>47</v>
      </c>
      <c r="J51" s="43" t="s">
        <v>92</v>
      </c>
      <c r="K51" s="45">
        <v>0.018287037037037036</v>
      </c>
      <c r="L51" s="45">
        <v>0.002777777777777778</v>
      </c>
      <c r="M51" s="45">
        <v>0.015509259259259257</v>
      </c>
    </row>
    <row r="52" spans="1:13" ht="15" customHeight="1">
      <c r="A52" s="44">
        <v>97</v>
      </c>
      <c r="B52" s="44" t="str">
        <f>IF(A52="","",VLOOKUP(A52,Entrants!$B$4:$D$105,3))</f>
        <v>HT</v>
      </c>
      <c r="C52" s="44">
        <v>48</v>
      </c>
      <c r="D52" s="114" t="str">
        <f>IF(A52="","",VLOOKUP(A52,Entrants!$B$4:$D$105,2))</f>
        <v>Wright, Deborah</v>
      </c>
      <c r="E52" s="6">
        <v>0.018287037037037036</v>
      </c>
      <c r="F52" s="45">
        <f>IF(A52="","",VLOOKUP(A52,Entrants!$B$4:$M$105,10))</f>
        <v>0.002777777777777778</v>
      </c>
      <c r="G52" s="45">
        <f t="shared" si="0"/>
        <v>0.015509259259259257</v>
      </c>
      <c r="I52" s="5">
        <v>48</v>
      </c>
      <c r="J52" s="43" t="s">
        <v>67</v>
      </c>
      <c r="K52" s="45">
        <v>0.018993055555555558</v>
      </c>
      <c r="L52" s="45">
        <v>0.003472222222222222</v>
      </c>
      <c r="M52" s="45">
        <v>0.015520833333333336</v>
      </c>
    </row>
    <row r="53" spans="1:13" ht="15" customHeight="1">
      <c r="A53" s="44">
        <v>60</v>
      </c>
      <c r="B53" s="44" t="str">
        <f>IF(A53="","",VLOOKUP(A53,Entrants!$B$4:$D$105,3))</f>
        <v>MM</v>
      </c>
      <c r="C53" s="44">
        <v>49</v>
      </c>
      <c r="D53" s="114" t="str">
        <f>IF(A53="","",VLOOKUP(A53,Entrants!$B$4:$D$105,2))</f>
        <v>McCabe, Terry</v>
      </c>
      <c r="E53" s="45">
        <v>0.01834490740740741</v>
      </c>
      <c r="F53" s="45">
        <f>IF(A53="","",VLOOKUP(A53,Entrants!$B$4:$M$105,10))</f>
        <v>0.0046875</v>
      </c>
      <c r="G53" s="45">
        <f t="shared" si="0"/>
        <v>0.01365740740740741</v>
      </c>
      <c r="I53" s="5">
        <v>49</v>
      </c>
      <c r="J53" s="47" t="s">
        <v>139</v>
      </c>
      <c r="K53" s="6">
        <v>0.017511574074074072</v>
      </c>
      <c r="L53" s="6">
        <v>0.0015624999999999999</v>
      </c>
      <c r="M53" s="6">
        <v>0.01594907407407407</v>
      </c>
    </row>
    <row r="54" spans="1:13" ht="15" customHeight="1">
      <c r="A54" s="44">
        <v>27</v>
      </c>
      <c r="B54" s="44" t="str">
        <f>IF(A54="","",VLOOKUP(A54,Entrants!$B$4:$D$105,3))</f>
        <v>AA</v>
      </c>
      <c r="C54" s="44">
        <v>50</v>
      </c>
      <c r="D54" s="114" t="str">
        <f>IF(A54="","",VLOOKUP(A54,Entrants!$B$4:$D$105,2))</f>
        <v>Edwards, Phillipa</v>
      </c>
      <c r="E54" s="45">
        <v>0.018483796296296297</v>
      </c>
      <c r="F54" s="45">
        <f>IF(A54="","",VLOOKUP(A54,Entrants!$B$4:$M$105,10))</f>
        <v>0.0024305555555555556</v>
      </c>
      <c r="G54" s="45">
        <f t="shared" si="0"/>
        <v>0.016053240740740743</v>
      </c>
      <c r="I54" s="5">
        <v>50</v>
      </c>
      <c r="J54" s="43" t="s">
        <v>101</v>
      </c>
      <c r="K54" s="45">
        <v>0.018483796296296297</v>
      </c>
      <c r="L54" s="45">
        <v>0.0024305555555555556</v>
      </c>
      <c r="M54" s="45">
        <v>0.016053240740740743</v>
      </c>
    </row>
    <row r="55" spans="1:13" ht="15" customHeight="1">
      <c r="A55" s="44">
        <v>73</v>
      </c>
      <c r="B55" s="44" t="str">
        <f>IF(A55="","",VLOOKUP(A55,Entrants!$B$4:$D$105,3))</f>
        <v>MP</v>
      </c>
      <c r="C55" s="44">
        <v>51</v>
      </c>
      <c r="D55" s="114" t="str">
        <f>IF(A55="","",VLOOKUP(A55,Entrants!$B$4:$D$105,2))</f>
        <v>Rawlinson, Louise</v>
      </c>
      <c r="E55" s="45">
        <v>0.018993055555555558</v>
      </c>
      <c r="F55" s="45">
        <f>IF(A55="","",VLOOKUP(A55,Entrants!$B$4:$M$105,10))</f>
        <v>0.003472222222222222</v>
      </c>
      <c r="G55" s="45">
        <f t="shared" si="0"/>
        <v>0.015520833333333336</v>
      </c>
      <c r="I55" s="5">
        <v>51</v>
      </c>
      <c r="J55" s="43" t="s">
        <v>102</v>
      </c>
      <c r="K55" s="45">
        <v>0.017905092592592594</v>
      </c>
      <c r="L55" s="45">
        <v>0.0010416666666666667</v>
      </c>
      <c r="M55" s="45">
        <v>0.016863425925925928</v>
      </c>
    </row>
    <row r="56" spans="1:13" ht="15" customHeight="1">
      <c r="A56" s="44">
        <v>54</v>
      </c>
      <c r="B56" s="44" t="str">
        <f>IF(A56="","",VLOOKUP(A56,Entrants!$B$4:$D$105,3))</f>
        <v>AA</v>
      </c>
      <c r="C56" s="44">
        <v>52</v>
      </c>
      <c r="D56" s="114" t="str">
        <f>IF(A56="","",VLOOKUP(A56,Entrants!$B$4:$D$105,2))</f>
        <v>Lowes, Alison</v>
      </c>
      <c r="E56" s="45">
        <v>0.019363425925925926</v>
      </c>
      <c r="F56" s="45">
        <f>IF(A56="","",VLOOKUP(A56,Entrants!$B$4:$M$105,10))</f>
        <v>0.0022569444444444447</v>
      </c>
      <c r="G56" s="45">
        <f t="shared" si="0"/>
        <v>0.017106481481481483</v>
      </c>
      <c r="I56" s="5">
        <v>52</v>
      </c>
      <c r="J56" s="43" t="s">
        <v>60</v>
      </c>
      <c r="K56" s="45">
        <v>0.019363425925925926</v>
      </c>
      <c r="L56" s="45">
        <v>0.0022569444444444447</v>
      </c>
      <c r="M56" s="45">
        <v>0.017106481481481483</v>
      </c>
    </row>
    <row r="57" spans="1:13" ht="15" customHeight="1">
      <c r="A57" s="44">
        <v>98</v>
      </c>
      <c r="B57" s="44" t="str">
        <f>IF(A57="","",VLOOKUP(A57,Entrants!$B$4:$D$105,3))</f>
        <v>HT</v>
      </c>
      <c r="C57" s="44">
        <v>53</v>
      </c>
      <c r="D57" s="114" t="str">
        <f>IF(A57="","",VLOOKUP(A57,Entrants!$B$4:$D$105,2))</f>
        <v>Young, Cath</v>
      </c>
      <c r="E57" s="45">
        <v>0.019375</v>
      </c>
      <c r="F57" s="45">
        <f>IF(A57="","",VLOOKUP(A57,Entrants!$B$4:$M$105,10))</f>
        <v>0.0046875</v>
      </c>
      <c r="G57" s="45">
        <f t="shared" si="0"/>
        <v>0.0146875</v>
      </c>
      <c r="I57" s="5">
        <v>53</v>
      </c>
      <c r="J57" s="43" t="s">
        <v>89</v>
      </c>
      <c r="K57" s="45">
        <v>0.017488425925925925</v>
      </c>
      <c r="L57" s="133">
        <v>-1</v>
      </c>
      <c r="M57" s="45">
        <v>0.01818287037037037</v>
      </c>
    </row>
    <row r="58" spans="1:13" ht="15" customHeight="1">
      <c r="A58" s="44"/>
      <c r="B58" s="44">
        <f>IF(A58="","",VLOOKUP(A58,Entrants!$B$4:$D$105,3))</f>
      </c>
      <c r="C58" s="44">
        <v>54</v>
      </c>
      <c r="D58" s="114">
        <f>IF(A58="","",VLOOKUP(A58,Entrants!$B$4:$D$105,2))</f>
      </c>
      <c r="E58" s="45"/>
      <c r="F58" s="45">
        <f>IF(A58="","",VLOOKUP(A58,Entrants!$B$4:$M$105,10))</f>
      </c>
      <c r="G58" s="45">
        <f t="shared" si="0"/>
      </c>
      <c r="I58" s="5">
        <v>54</v>
      </c>
      <c r="J58" s="43" t="s">
        <v>14</v>
      </c>
      <c r="K58" s="45"/>
      <c r="L58" s="45" t="s">
        <v>14</v>
      </c>
      <c r="M58" s="45" t="s">
        <v>14</v>
      </c>
    </row>
    <row r="59" spans="1:13" ht="15" customHeight="1">
      <c r="A59" s="44"/>
      <c r="B59" s="44">
        <f>IF(A59="","",VLOOKUP(A59,Entrants!$B$4:$D$105,3))</f>
      </c>
      <c r="C59" s="44">
        <v>55</v>
      </c>
      <c r="D59" s="114">
        <f>IF(A59="","",VLOOKUP(A59,Entrants!$B$4:$D$105,2))</f>
      </c>
      <c r="E59" s="45"/>
      <c r="F59" s="45">
        <f>IF(A59="","",VLOOKUP(A59,Entrants!$B$4:$M$105,10))</f>
      </c>
      <c r="G59" s="45">
        <f t="shared" si="0"/>
      </c>
      <c r="I59" s="5">
        <v>55</v>
      </c>
      <c r="J59" s="43" t="s">
        <v>14</v>
      </c>
      <c r="K59" s="45"/>
      <c r="L59" s="45" t="s">
        <v>14</v>
      </c>
      <c r="M59" s="45" t="s">
        <v>14</v>
      </c>
    </row>
    <row r="60" spans="1:13" ht="15">
      <c r="A60" s="44"/>
      <c r="B60" s="44">
        <f>IF(A60="","",VLOOKUP(A60,Entrants!$B$4:$D$105,3))</f>
      </c>
      <c r="C60" s="44">
        <v>56</v>
      </c>
      <c r="D60" s="114">
        <f>IF(A60="","",VLOOKUP(A60,Entrants!$B$4:$D$105,2))</f>
      </c>
      <c r="E60" s="45"/>
      <c r="F60" s="45">
        <f>IF(A60="","",VLOOKUP(A60,Entrants!$B$4:$M$105,10))</f>
      </c>
      <c r="G60" s="45">
        <f t="shared" si="0"/>
      </c>
      <c r="I60" s="5">
        <v>56</v>
      </c>
      <c r="J60" s="43" t="s">
        <v>14</v>
      </c>
      <c r="K60" s="45"/>
      <c r="L60" s="45" t="s">
        <v>14</v>
      </c>
      <c r="M60" s="45" t="s">
        <v>14</v>
      </c>
    </row>
    <row r="61" spans="1:13" ht="15">
      <c r="A61" s="44"/>
      <c r="B61" s="44">
        <f>IF(A61="","",VLOOKUP(A61,Entrants!$B$4:$D$105,3))</f>
      </c>
      <c r="C61" s="44">
        <v>57</v>
      </c>
      <c r="D61" s="114">
        <f>IF(A61="","",VLOOKUP(A61,Entrants!$B$4:$D$105,2))</f>
      </c>
      <c r="E61" s="45"/>
      <c r="F61" s="45">
        <f>IF(A61="","",VLOOKUP(A61,Entrants!$B$4:$M$105,10))</f>
      </c>
      <c r="G61" s="45">
        <f t="shared" si="0"/>
      </c>
      <c r="I61" s="5">
        <v>57</v>
      </c>
      <c r="J61" s="47" t="s">
        <v>14</v>
      </c>
      <c r="K61" s="6"/>
      <c r="L61" s="6" t="s">
        <v>14</v>
      </c>
      <c r="M61" s="6" t="s">
        <v>14</v>
      </c>
    </row>
    <row r="62" spans="1:13" ht="15">
      <c r="A62" s="44"/>
      <c r="B62" s="44">
        <f>IF(A62="","",VLOOKUP(A62,Entrants!$B$4:$D$105,3))</f>
      </c>
      <c r="C62" s="44">
        <v>58</v>
      </c>
      <c r="D62" s="114">
        <f>IF(A62="","",VLOOKUP(A62,Entrants!$B$4:$D$105,2))</f>
      </c>
      <c r="E62" s="45"/>
      <c r="F62" s="45">
        <f>IF(A62="","",VLOOKUP(A62,Entrants!$B$4:$M$105,10))</f>
      </c>
      <c r="G62" s="45">
        <f t="shared" si="0"/>
      </c>
      <c r="I62" s="5">
        <v>58</v>
      </c>
      <c r="J62" s="43" t="s">
        <v>14</v>
      </c>
      <c r="K62" s="45"/>
      <c r="L62" s="45" t="s">
        <v>14</v>
      </c>
      <c r="M62" s="45" t="s">
        <v>14</v>
      </c>
    </row>
    <row r="63" spans="1:13" ht="15">
      <c r="A63" s="44"/>
      <c r="B63" s="44">
        <f>IF(A63="","",VLOOKUP(A63,Entrants!$B$4:$D$105,3))</f>
      </c>
      <c r="C63" s="44">
        <v>59</v>
      </c>
      <c r="D63" s="114">
        <f>IF(A63="","",VLOOKUP(A63,Entrants!$B$4:$D$105,2))</f>
      </c>
      <c r="E63" s="45"/>
      <c r="F63" s="45">
        <f>IF(A63="","",VLOOKUP(A63,Entrants!$B$4:$M$105,10))</f>
      </c>
      <c r="G63" s="45">
        <f t="shared" si="0"/>
      </c>
      <c r="I63" s="5">
        <v>59</v>
      </c>
      <c r="J63" s="43" t="s">
        <v>14</v>
      </c>
      <c r="K63" s="45"/>
      <c r="L63" s="45" t="s">
        <v>14</v>
      </c>
      <c r="M63" s="45" t="s">
        <v>14</v>
      </c>
    </row>
    <row r="64" spans="1:13" ht="15">
      <c r="A64" s="44"/>
      <c r="B64" s="44">
        <f>IF(A64="","",VLOOKUP(A64,Entrants!$B$4:$D$105,3))</f>
      </c>
      <c r="C64" s="44">
        <v>60</v>
      </c>
      <c r="D64" s="114">
        <f>IF(A64="","",VLOOKUP(A64,Entrants!$B$4:$D$105,2))</f>
      </c>
      <c r="E64" s="45"/>
      <c r="F64" s="45">
        <f>IF(A64="","",VLOOKUP(A64,Entrants!$B$4:$M$105,10))</f>
      </c>
      <c r="G64" s="45">
        <f t="shared" si="0"/>
      </c>
      <c r="I64" s="5">
        <v>60</v>
      </c>
      <c r="J64" s="43" t="s">
        <v>14</v>
      </c>
      <c r="K64" s="45"/>
      <c r="L64" s="45" t="s">
        <v>14</v>
      </c>
      <c r="M64" s="45" t="s">
        <v>14</v>
      </c>
    </row>
    <row r="65" spans="1:13" ht="15">
      <c r="A65" s="44"/>
      <c r="B65" s="44">
        <f>IF(A65="","",VLOOKUP(A65,Entrants!$B$4:$D$105,3))</f>
      </c>
      <c r="C65" s="44">
        <v>61</v>
      </c>
      <c r="D65" s="114">
        <f>IF(A65="","",VLOOKUP(A65,Entrants!$B$4:$D$105,2))</f>
      </c>
      <c r="E65" s="45"/>
      <c r="F65" s="45">
        <f>IF(A65="","",VLOOKUP(A65,Entrants!$B$4:$M$105,10))</f>
      </c>
      <c r="G65" s="45">
        <f t="shared" si="0"/>
      </c>
      <c r="I65" s="5">
        <v>61</v>
      </c>
      <c r="J65" s="47" t="s">
        <v>14</v>
      </c>
      <c r="K65" s="6"/>
      <c r="L65" s="6" t="s">
        <v>14</v>
      </c>
      <c r="M65" s="6" t="s">
        <v>14</v>
      </c>
    </row>
    <row r="66" spans="1:13" ht="15">
      <c r="A66" s="44"/>
      <c r="B66" s="44">
        <f>IF(A66="","",VLOOKUP(A66,Entrants!$B$4:$D$105,3))</f>
      </c>
      <c r="C66" s="44">
        <v>62</v>
      </c>
      <c r="D66" s="114">
        <f>IF(A66="","",VLOOKUP(A66,Entrants!$B$4:$D$105,2))</f>
      </c>
      <c r="E66" s="45"/>
      <c r="F66" s="45">
        <f>IF(A66="","",VLOOKUP(A66,Entrants!$B$4:$M$105,10))</f>
      </c>
      <c r="G66" s="45">
        <f t="shared" si="0"/>
      </c>
      <c r="I66" s="5">
        <v>62</v>
      </c>
      <c r="J66" s="47" t="s">
        <v>14</v>
      </c>
      <c r="K66" s="6"/>
      <c r="L66" s="6" t="s">
        <v>14</v>
      </c>
      <c r="M66" s="6" t="s">
        <v>14</v>
      </c>
    </row>
    <row r="67" spans="1:13" ht="15">
      <c r="A67" s="44"/>
      <c r="B67" s="44">
        <f>IF(A67="","",VLOOKUP(A67,Entrants!$B$4:$D$105,3))</f>
      </c>
      <c r="C67" s="44">
        <v>63</v>
      </c>
      <c r="D67" s="43">
        <f>IF(A67="","",VLOOKUP(A67,Entrants!$B$4:$D$105,2))</f>
      </c>
      <c r="E67" s="45"/>
      <c r="F67" s="45">
        <f>IF(A67="","",VLOOKUP(A67,Entrants!$B$4:$M$105,10))</f>
      </c>
      <c r="G67" s="45">
        <f aca="true" t="shared" si="1" ref="G67:G79">IF(D67="","",E67-F67)</f>
      </c>
      <c r="I67" s="5">
        <v>63</v>
      </c>
      <c r="J67" s="47" t="s">
        <v>14</v>
      </c>
      <c r="K67" s="6"/>
      <c r="L67" s="6" t="s">
        <v>14</v>
      </c>
      <c r="M67" s="6" t="s">
        <v>14</v>
      </c>
    </row>
    <row r="68" spans="1:13" ht="15">
      <c r="A68" s="44"/>
      <c r="B68" s="44">
        <f>IF(A68="","",VLOOKUP(A68,Entrants!$B$4:$D$105,3))</f>
      </c>
      <c r="C68" s="44">
        <v>64</v>
      </c>
      <c r="D68" s="43">
        <f>IF(A68="","",VLOOKUP(A68,Entrants!$B$4:$D$105,2))</f>
      </c>
      <c r="E68" s="46"/>
      <c r="F68" s="45">
        <f>IF(A68="","",VLOOKUP(A68,Entrants!$B$4:$M$105,10))</f>
      </c>
      <c r="G68" s="45">
        <f t="shared" si="1"/>
      </c>
      <c r="I68" s="5">
        <v>64</v>
      </c>
      <c r="J68" s="7" t="s">
        <v>14</v>
      </c>
      <c r="K68" s="6"/>
      <c r="L68" s="6" t="s">
        <v>14</v>
      </c>
      <c r="M68" s="6" t="s">
        <v>14</v>
      </c>
    </row>
    <row r="69" spans="1:13" ht="15">
      <c r="A69" s="44"/>
      <c r="B69" s="44">
        <f>IF(A69="","",VLOOKUP(A69,Entrants!$B$4:$D$105,3))</f>
      </c>
      <c r="C69" s="44">
        <v>65</v>
      </c>
      <c r="D69" s="43">
        <f>IF(A69="","",VLOOKUP(A69,Entrants!$B$4:$D$105,2))</f>
      </c>
      <c r="E69" s="46"/>
      <c r="F69" s="45">
        <f>IF(A69="","",VLOOKUP(A69,Entrants!$B$4:$M$105,10))</f>
      </c>
      <c r="G69" s="45">
        <f t="shared" si="1"/>
      </c>
      <c r="I69" s="5">
        <v>65</v>
      </c>
      <c r="J69" s="7" t="s">
        <v>14</v>
      </c>
      <c r="K69" s="6"/>
      <c r="L69" s="6" t="s">
        <v>14</v>
      </c>
      <c r="M69" s="6" t="s">
        <v>14</v>
      </c>
    </row>
    <row r="70" spans="1:13" ht="15">
      <c r="A70" s="44"/>
      <c r="B70" s="44">
        <f>IF(A70="","",VLOOKUP(A70,Entrants!$B$4:$D$105,3))</f>
      </c>
      <c r="C70" s="44">
        <v>66</v>
      </c>
      <c r="D70" s="43">
        <f>IF(A70="","",VLOOKUP(A70,Entrants!$B$4:$D$105,2))</f>
      </c>
      <c r="E70" s="46"/>
      <c r="F70" s="45">
        <f>IF(A70="","",VLOOKUP(A70,Entrants!$B$4:$M$105,10))</f>
      </c>
      <c r="G70" s="45">
        <f t="shared" si="1"/>
      </c>
      <c r="I70" s="5">
        <v>66</v>
      </c>
      <c r="J70" s="7" t="s">
        <v>14</v>
      </c>
      <c r="K70" s="6"/>
      <c r="L70" s="6" t="s">
        <v>14</v>
      </c>
      <c r="M70" s="6" t="s">
        <v>14</v>
      </c>
    </row>
    <row r="71" spans="1:13" ht="15">
      <c r="A71" s="44"/>
      <c r="B71" s="44">
        <f>IF(A71="","",VLOOKUP(A71,Entrants!$B$4:$D$105,3))</f>
      </c>
      <c r="C71" s="44">
        <v>67</v>
      </c>
      <c r="D71" s="43">
        <f>IF(A71="","",VLOOKUP(A71,Entrants!$B$4:$D$105,2))</f>
      </c>
      <c r="E71" s="46"/>
      <c r="F71" s="45">
        <f>IF(A71="","",VLOOKUP(A71,Entrants!$B$4:$M$105,10))</f>
      </c>
      <c r="G71" s="45">
        <f t="shared" si="1"/>
      </c>
      <c r="I71" s="5">
        <v>67</v>
      </c>
      <c r="J71" s="7" t="s">
        <v>14</v>
      </c>
      <c r="K71" s="6"/>
      <c r="L71" s="6" t="s">
        <v>14</v>
      </c>
      <c r="M71" s="6" t="s">
        <v>14</v>
      </c>
    </row>
    <row r="72" spans="1:13" ht="15">
      <c r="A72" s="44"/>
      <c r="B72" s="44">
        <f>IF(A72="","",VLOOKUP(A72,Entrants!$B$4:$D$105,3))</f>
      </c>
      <c r="C72" s="44">
        <v>68</v>
      </c>
      <c r="D72" s="43">
        <f>IF(A72="","",VLOOKUP(A72,Entrants!$B$4:$D$105,2))</f>
      </c>
      <c r="E72" s="46"/>
      <c r="F72" s="45">
        <f>IF(A72="","",VLOOKUP(A72,Entrants!$B$4:$M$105,10))</f>
      </c>
      <c r="G72" s="45">
        <f t="shared" si="1"/>
      </c>
      <c r="I72" s="5">
        <v>68</v>
      </c>
      <c r="J72" s="47" t="s">
        <v>14</v>
      </c>
      <c r="K72" s="6"/>
      <c r="L72" s="6" t="s">
        <v>14</v>
      </c>
      <c r="M72" s="6" t="s">
        <v>14</v>
      </c>
    </row>
    <row r="73" spans="1:13" ht="15">
      <c r="A73" s="44"/>
      <c r="B73" s="44">
        <f>IF(A73="","",VLOOKUP(A73,Entrants!$B$4:$D$105,3))</f>
      </c>
      <c r="C73" s="44">
        <v>69</v>
      </c>
      <c r="D73" s="43">
        <f>IF(A73="","",VLOOKUP(A73,Entrants!$B$4:$D$105,2))</f>
      </c>
      <c r="E73" s="46"/>
      <c r="F73" s="45">
        <f>IF(A73="","",VLOOKUP(A73,Entrants!$B$4:$M$105,10))</f>
      </c>
      <c r="G73" s="45">
        <f t="shared" si="1"/>
      </c>
      <c r="I73" s="5">
        <v>69</v>
      </c>
      <c r="J73" s="7" t="s">
        <v>14</v>
      </c>
      <c r="K73" s="6"/>
      <c r="L73" s="6" t="s">
        <v>14</v>
      </c>
      <c r="M73" s="6" t="s">
        <v>14</v>
      </c>
    </row>
    <row r="74" spans="1:13" ht="15">
      <c r="A74" s="44"/>
      <c r="B74" s="44">
        <f>IF(A74="","",VLOOKUP(A74,Entrants!$B$4:$D$105,3))</f>
      </c>
      <c r="C74" s="44">
        <v>70</v>
      </c>
      <c r="D74" s="43">
        <f>IF(A74="","",VLOOKUP(A74,Entrants!$B$4:$D$105,2))</f>
      </c>
      <c r="E74" s="46"/>
      <c r="F74" s="45">
        <f>IF(A74="","",VLOOKUP(A74,Entrants!$B$4:$M$105,10))</f>
      </c>
      <c r="G74" s="45">
        <f t="shared" si="1"/>
      </c>
      <c r="I74" s="5">
        <v>70</v>
      </c>
      <c r="J74" s="7" t="s">
        <v>14</v>
      </c>
      <c r="K74" s="6"/>
      <c r="L74" s="6" t="s">
        <v>14</v>
      </c>
      <c r="M74" s="6" t="s">
        <v>14</v>
      </c>
    </row>
    <row r="75" spans="1:13" ht="15">
      <c r="A75" s="44"/>
      <c r="B75" s="44">
        <f>IF(A75="","",VLOOKUP(A75,Entrants!$B$4:$D$105,3))</f>
      </c>
      <c r="C75" s="44">
        <v>71</v>
      </c>
      <c r="D75" s="43">
        <f>IF(A75="","",VLOOKUP(A75,Entrants!$B$4:$D$105,2))</f>
      </c>
      <c r="E75" s="46"/>
      <c r="F75" s="45">
        <f>IF(A75="","",VLOOKUP(A75,Entrants!$B$4:$M$105,10))</f>
      </c>
      <c r="G75" s="45">
        <f t="shared" si="1"/>
      </c>
      <c r="I75" s="5">
        <v>71</v>
      </c>
      <c r="J75" s="47" t="s">
        <v>14</v>
      </c>
      <c r="K75" s="6"/>
      <c r="L75" s="6" t="s">
        <v>14</v>
      </c>
      <c r="M75" s="6" t="s">
        <v>14</v>
      </c>
    </row>
    <row r="76" spans="1:13" ht="15">
      <c r="A76" s="44"/>
      <c r="B76" s="44">
        <f>IF(A76="","",VLOOKUP(A76,Entrants!$B$4:$D$105,3))</f>
      </c>
      <c r="C76" s="44">
        <v>72</v>
      </c>
      <c r="D76" s="43">
        <f>IF(A76="","",VLOOKUP(A76,Entrants!$B$4:$D$105,2))</f>
      </c>
      <c r="E76" s="46"/>
      <c r="F76" s="45">
        <f>IF(A76="","",VLOOKUP(A76,Entrants!$B$4:$M$105,10))</f>
      </c>
      <c r="G76" s="45">
        <f t="shared" si="1"/>
      </c>
      <c r="I76" s="5">
        <v>72</v>
      </c>
      <c r="J76" s="7" t="s">
        <v>14</v>
      </c>
      <c r="K76" s="6"/>
      <c r="L76" s="6" t="s">
        <v>14</v>
      </c>
      <c r="M76" s="6" t="s">
        <v>14</v>
      </c>
    </row>
    <row r="77" spans="1:13" ht="15">
      <c r="A77" s="44"/>
      <c r="B77" s="44">
        <f>IF(A77="","",VLOOKUP(A77,Entrants!$B$4:$D$105,3))</f>
      </c>
      <c r="C77" s="44">
        <v>73</v>
      </c>
      <c r="D77" s="43">
        <f>IF(A77="","",VLOOKUP(A77,Entrants!$B$4:$D$105,2))</f>
      </c>
      <c r="E77" s="46"/>
      <c r="F77" s="45">
        <f>IF(A77="","",VLOOKUP(A77,Entrants!$B$4:$M$105,10))</f>
      </c>
      <c r="G77" s="45">
        <f t="shared" si="1"/>
      </c>
      <c r="I77" s="5">
        <v>73</v>
      </c>
      <c r="J77" s="47" t="s">
        <v>14</v>
      </c>
      <c r="K77" s="6"/>
      <c r="L77" s="6" t="s">
        <v>14</v>
      </c>
      <c r="M77" s="6" t="s">
        <v>14</v>
      </c>
    </row>
    <row r="78" spans="1:13" ht="15">
      <c r="A78" s="44"/>
      <c r="B78" s="44">
        <f>IF(A78="","",VLOOKUP(A78,Entrants!$B$4:$D$105,3))</f>
      </c>
      <c r="C78" s="44">
        <v>74</v>
      </c>
      <c r="D78" s="43">
        <f>IF(A78="","",VLOOKUP(A78,Entrants!$B$4:$D$105,2))</f>
      </c>
      <c r="E78" s="46"/>
      <c r="F78" s="45">
        <f>IF(A78="","",VLOOKUP(A78,Entrants!$B$4:$M$105,10))</f>
      </c>
      <c r="G78" s="45">
        <f t="shared" si="1"/>
      </c>
      <c r="I78" s="5">
        <v>74</v>
      </c>
      <c r="J78" s="47" t="s">
        <v>14</v>
      </c>
      <c r="K78" s="6"/>
      <c r="L78" s="6" t="s">
        <v>14</v>
      </c>
      <c r="M78" s="6" t="s">
        <v>14</v>
      </c>
    </row>
    <row r="79" spans="1:13" ht="15">
      <c r="A79" s="44"/>
      <c r="B79" s="44">
        <f>IF(A79="","",VLOOKUP(A79,Entrants!$B$4:$D$105,3))</f>
      </c>
      <c r="C79" s="44">
        <v>75</v>
      </c>
      <c r="D79" s="43">
        <f>IF(A79="","",VLOOKUP(A79,Entrants!$B$4:$D$105,2))</f>
      </c>
      <c r="E79" s="46"/>
      <c r="F79" s="45">
        <f>IF(A79="","",VLOOKUP(A79,Entrants!$B$4:$M$105,10))</f>
      </c>
      <c r="G79" s="45">
        <f t="shared" si="1"/>
      </c>
      <c r="I79" s="5">
        <v>75</v>
      </c>
      <c r="J79" s="7" t="s">
        <v>14</v>
      </c>
      <c r="K79" s="6"/>
      <c r="L79" s="6" t="s">
        <v>14</v>
      </c>
      <c r="M79" s="6" t="s">
        <v>14</v>
      </c>
    </row>
    <row r="80" spans="2:12" ht="15">
      <c r="B80" s="44">
        <f>IF(A80="","",VLOOKUP(A80,Entrants!$B$4:$D$105,3))</f>
      </c>
      <c r="C80" s="44">
        <v>76</v>
      </c>
      <c r="D80" s="43">
        <f>IF(A80="","",VLOOKUP(A80,Entrants!$B$4:$D$105,2))</f>
      </c>
      <c r="F80" s="45">
        <f>IF(A80="","",VLOOKUP(A80,Entrants!$B$4:$M$105,10))</f>
      </c>
      <c r="I80" s="5">
        <v>76</v>
      </c>
    </row>
    <row r="81" spans="2:12" ht="15">
      <c r="B81" s="44">
        <f>IF(A81="","",VLOOKUP(A81,Entrants!$B$4:$D$105,3))</f>
      </c>
      <c r="C81" s="44">
        <v>77</v>
      </c>
      <c r="D81" s="43">
        <f>IF(A81="","",VLOOKUP(A81,Entrants!$B$4:$D$105,2))</f>
      </c>
      <c r="F81" s="45">
        <f>IF(A81="","",VLOOKUP(A81,Entrants!$B$4:$M$105,10))</f>
      </c>
      <c r="I81" s="5">
        <v>77</v>
      </c>
    </row>
    <row r="82" spans="2:12" ht="15">
      <c r="B82" s="44">
        <f>IF(A82="","",VLOOKUP(A82,Entrants!$B$4:$D$105,3))</f>
      </c>
      <c r="C82" s="44">
        <v>78</v>
      </c>
      <c r="D82" s="43">
        <f>IF(A82="","",VLOOKUP(A82,Entrants!$B$4:$D$105,2))</f>
      </c>
      <c r="F82" s="45">
        <f>IF(A82="","",VLOOKUP(A82,Entrants!$B$4:$M$105,10))</f>
      </c>
      <c r="I82" s="5">
        <v>78</v>
      </c>
    </row>
    <row r="83" spans="2:12" ht="15">
      <c r="B83" s="44">
        <f>IF(A83="","",VLOOKUP(A83,Entrants!$B$4:$D$105,3))</f>
      </c>
      <c r="C83" s="44">
        <v>79</v>
      </c>
      <c r="D83" s="43">
        <f>IF(A83="","",VLOOKUP(A83,Entrants!$B$4:$D$105,2))</f>
      </c>
      <c r="F83" s="45">
        <f>IF(A83="","",VLOOKUP(A83,Entrants!$B$4:$M$105,10))</f>
      </c>
      <c r="I83" s="5">
        <v>79</v>
      </c>
    </row>
    <row r="84" spans="2:12" ht="15">
      <c r="B84" s="44">
        <f>IF(A84="","",VLOOKUP(A84,Entrants!$B$4:$D$105,3))</f>
      </c>
      <c r="C84" s="44">
        <v>80</v>
      </c>
      <c r="D84" s="43">
        <f>IF(A84="","",VLOOKUP(A84,Entrants!$B$4:$D$105,2))</f>
      </c>
      <c r="F84" s="45">
        <f>IF(A84="","",VLOOKUP(A84,Entrants!$B$4:$M$105,10))</f>
      </c>
      <c r="I84" s="5">
        <v>80</v>
      </c>
    </row>
  </sheetData>
  <sheetProtection/>
  <mergeCells count="1">
    <mergeCell ref="J2:L2"/>
  </mergeCells>
  <printOptions/>
  <pageMargins left="0.2362204724409449" right="0.7480314960629921" top="0.984251968503937" bottom="0.7086614173228347" header="0.5118110236220472" footer="0.5118110236220472"/>
  <pageSetup fitToHeight="1" fitToWidth="1" horizontalDpi="600" verticalDpi="600" orientation="portrait" paperSize="9" scale="46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M84"/>
  <sheetViews>
    <sheetView zoomScale="75" zoomScaleNormal="75" zoomScalePageLayoutView="0" workbookViewId="0" topLeftCell="A1">
      <selection activeCell="C2" sqref="C2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145</v>
      </c>
      <c r="B1" s="4"/>
      <c r="C1" s="18"/>
      <c r="D1" s="18"/>
      <c r="E1" s="18"/>
      <c r="F1" s="18"/>
      <c r="G1" s="18"/>
      <c r="H1" s="18"/>
      <c r="K1" s="3"/>
    </row>
    <row r="2" spans="1:12" ht="20.25" customHeight="1">
      <c r="A2" s="4"/>
      <c r="B2" s="4"/>
      <c r="C2" s="18"/>
      <c r="D2" s="18"/>
      <c r="E2" s="18"/>
      <c r="F2" s="18"/>
      <c r="G2" s="18"/>
      <c r="H2" s="18"/>
      <c r="J2" s="141" t="s">
        <v>31</v>
      </c>
      <c r="K2" s="141"/>
      <c r="L2" s="141"/>
    </row>
    <row r="3" spans="1:13" ht="15" customHeight="1">
      <c r="A3" s="49" t="s">
        <v>7</v>
      </c>
      <c r="B3" s="49" t="s">
        <v>28</v>
      </c>
      <c r="C3" s="50"/>
      <c r="D3" s="51"/>
      <c r="E3" s="50"/>
      <c r="F3" s="50"/>
      <c r="G3" s="50"/>
      <c r="H3" s="50"/>
      <c r="I3" s="50"/>
      <c r="J3" s="50"/>
      <c r="K3" s="50"/>
      <c r="L3" s="50"/>
      <c r="M3" s="50"/>
    </row>
    <row r="4" spans="1:13" ht="15" customHeight="1">
      <c r="A4" s="49" t="s">
        <v>8</v>
      </c>
      <c r="B4" s="49" t="s">
        <v>29</v>
      </c>
      <c r="C4" s="49" t="s">
        <v>9</v>
      </c>
      <c r="D4" s="52" t="s">
        <v>10</v>
      </c>
      <c r="E4" s="49" t="s">
        <v>11</v>
      </c>
      <c r="F4" s="49" t="s">
        <v>12</v>
      </c>
      <c r="G4" s="49" t="s">
        <v>13</v>
      </c>
      <c r="H4" s="50"/>
      <c r="I4" s="49" t="s">
        <v>9</v>
      </c>
      <c r="J4" s="52" t="s">
        <v>10</v>
      </c>
      <c r="K4" s="49" t="s">
        <v>11</v>
      </c>
      <c r="L4" s="49" t="s">
        <v>12</v>
      </c>
      <c r="M4" s="49" t="s">
        <v>13</v>
      </c>
    </row>
    <row r="5" spans="1:13" ht="15" customHeight="1">
      <c r="A5" s="44">
        <v>75</v>
      </c>
      <c r="B5" s="44" t="str">
        <f>IF(A5="","",VLOOKUP(A5,Entrants!$B$4:$D$105,3))</f>
        <v>AD</v>
      </c>
      <c r="C5" s="44">
        <v>1</v>
      </c>
      <c r="D5" s="114" t="str">
        <f>IF(A5="","",VLOOKUP(A5,Entrants!$B$4:$D$105,2))</f>
        <v>Robinson, Adam</v>
      </c>
      <c r="E5" s="45">
        <v>0.016435185185185188</v>
      </c>
      <c r="F5" s="45">
        <f>IF(A5="","",VLOOKUP(A5,Entrants!$B$4:$M$105,11))</f>
        <v>0.005729166666666667</v>
      </c>
      <c r="G5" s="45">
        <f aca="true" t="shared" si="0" ref="G5:G66">IF(D5="","",E5-F5)</f>
        <v>0.010706018518518521</v>
      </c>
      <c r="H5" s="7"/>
      <c r="I5" s="5">
        <v>1</v>
      </c>
      <c r="J5" s="43" t="s">
        <v>127</v>
      </c>
      <c r="K5" s="45">
        <v>0.017233796296296296</v>
      </c>
      <c r="L5" s="45">
        <v>0.0078125</v>
      </c>
      <c r="M5" s="45">
        <v>0.009421296296296296</v>
      </c>
    </row>
    <row r="6" spans="1:13" ht="15" customHeight="1">
      <c r="A6" s="44">
        <v>23</v>
      </c>
      <c r="B6" s="44" t="str">
        <f>IF(A6="","",VLOOKUP(A6,Entrants!$B$4:$D$105,3))</f>
        <v>RD</v>
      </c>
      <c r="C6" s="44">
        <v>2</v>
      </c>
      <c r="D6" s="114" t="str">
        <f>IF(A6="","",VLOOKUP(A6,Entrants!$B$4:$D$105,2))</f>
        <v>Dodd, Sam</v>
      </c>
      <c r="E6" s="45">
        <v>0.01675925925925926</v>
      </c>
      <c r="F6" s="45">
        <f>IF(A6="","",VLOOKUP(A6,Entrants!$B$4:$M$105,11))</f>
        <v>0.007291666666666666</v>
      </c>
      <c r="G6" s="45">
        <f t="shared" si="0"/>
        <v>0.009467592592592593</v>
      </c>
      <c r="H6" s="7"/>
      <c r="I6" s="5">
        <v>2</v>
      </c>
      <c r="J6" s="43" t="s">
        <v>44</v>
      </c>
      <c r="K6" s="45">
        <v>0.01675925925925926</v>
      </c>
      <c r="L6" s="45">
        <v>0.007291666666666666</v>
      </c>
      <c r="M6" s="45">
        <v>0.009467592592592593</v>
      </c>
    </row>
    <row r="7" spans="1:13" ht="15" customHeight="1">
      <c r="A7" s="44">
        <v>100</v>
      </c>
      <c r="B7" s="44">
        <f>IF(A7="","",VLOOKUP(A7,Entrants!$B$4:$D$105,3))</f>
        <v>0</v>
      </c>
      <c r="C7" s="44">
        <v>3</v>
      </c>
      <c r="D7" s="114" t="str">
        <f>IF(A7="","",VLOOKUP(A7,Entrants!$B$4:$D$105,2))</f>
        <v>Fallon, Rachelle</v>
      </c>
      <c r="E7" s="45">
        <v>0.016840277777777777</v>
      </c>
      <c r="F7" s="45">
        <f>IF(A7="","",VLOOKUP(A7,Entrants!$B$4:$M$105,11))</f>
        <v>0.004861111111111111</v>
      </c>
      <c r="G7" s="45">
        <f t="shared" si="0"/>
        <v>0.011979166666666666</v>
      </c>
      <c r="H7" s="7"/>
      <c r="I7" s="5">
        <v>3</v>
      </c>
      <c r="J7" s="43" t="s">
        <v>56</v>
      </c>
      <c r="K7" s="45">
        <v>0.01765046296296296</v>
      </c>
      <c r="L7" s="45">
        <v>0.008159722222222223</v>
      </c>
      <c r="M7" s="45">
        <v>0.009490740740740739</v>
      </c>
    </row>
    <row r="8" spans="1:13" ht="15" customHeight="1">
      <c r="A8" s="44">
        <v>58</v>
      </c>
      <c r="B8" s="44" t="str">
        <f>IF(A8="","",VLOOKUP(A8,Entrants!$B$4:$D$105,3))</f>
        <v>WG</v>
      </c>
      <c r="C8" s="44">
        <v>4</v>
      </c>
      <c r="D8" s="114" t="str">
        <f>IF(A8="","",VLOOKUP(A8,Entrants!$B$4:$D$105,2))</f>
        <v>Masterman, Jake</v>
      </c>
      <c r="E8" s="45">
        <v>0.0169212962962963</v>
      </c>
      <c r="F8" s="45">
        <f>IF(A8="","",VLOOKUP(A8,Entrants!$B$4:$M$105,11))</f>
        <v>0.006597222222222222</v>
      </c>
      <c r="G8" s="45">
        <f t="shared" si="0"/>
        <v>0.010324074074074076</v>
      </c>
      <c r="H8" s="7"/>
      <c r="I8" s="5">
        <v>4</v>
      </c>
      <c r="J8" s="43" t="s">
        <v>47</v>
      </c>
      <c r="K8" s="45">
        <v>0.017326388888888888</v>
      </c>
      <c r="L8" s="45">
        <v>0.007638888888888889</v>
      </c>
      <c r="M8" s="45">
        <v>0.009687499999999998</v>
      </c>
    </row>
    <row r="9" spans="1:13" ht="15" customHeight="1">
      <c r="A9" s="44">
        <v>3</v>
      </c>
      <c r="B9" s="44" t="str">
        <f>IF(A9="","",VLOOKUP(A9,Entrants!$B$4:$D$105,3))</f>
        <v>HT</v>
      </c>
      <c r="C9" s="44">
        <v>5</v>
      </c>
      <c r="D9" s="114" t="str">
        <f>IF(A9="","",VLOOKUP(A9,Entrants!$B$4:$D$105,2))</f>
        <v>Barrett, Lauren</v>
      </c>
      <c r="E9" s="45">
        <v>0.016967592592592593</v>
      </c>
      <c r="F9" s="45">
        <f>IF(A9="","",VLOOKUP(A9,Entrants!$B$4:$M$105,11))</f>
        <v>0.0046875</v>
      </c>
      <c r="G9" s="45">
        <f t="shared" si="0"/>
        <v>0.012280092592592592</v>
      </c>
      <c r="H9" s="7"/>
      <c r="I9" s="5">
        <v>5</v>
      </c>
      <c r="J9" s="43" t="s">
        <v>77</v>
      </c>
      <c r="K9" s="45">
        <v>0.01704861111111111</v>
      </c>
      <c r="L9" s="45">
        <v>0.006944444444444444</v>
      </c>
      <c r="M9" s="45">
        <v>0.010104166666666668</v>
      </c>
    </row>
    <row r="10" spans="1:13" ht="15" customHeight="1">
      <c r="A10" s="44">
        <v>79</v>
      </c>
      <c r="B10" s="44" t="str">
        <f>IF(A10="","",VLOOKUP(A10,Entrants!$B$4:$D$105,3))</f>
        <v>FS</v>
      </c>
      <c r="C10" s="44">
        <v>6</v>
      </c>
      <c r="D10" s="114" t="str">
        <f>IF(A10="","",VLOOKUP(A10,Entrants!$B$4:$D$105,2))</f>
        <v>Scott, Martin</v>
      </c>
      <c r="E10" s="45">
        <v>0.01702546296296296</v>
      </c>
      <c r="F10" s="45">
        <f>IF(A10="","",VLOOKUP(A10,Entrants!$B$4:$M$105,11))</f>
        <v>0.0062499999999999995</v>
      </c>
      <c r="G10" s="45">
        <f t="shared" si="0"/>
        <v>0.010775462962962962</v>
      </c>
      <c r="H10" s="7"/>
      <c r="I10" s="5">
        <v>6</v>
      </c>
      <c r="J10" s="43" t="s">
        <v>45</v>
      </c>
      <c r="K10" s="45">
        <v>0.017488425925925925</v>
      </c>
      <c r="L10" s="45">
        <v>0.007291666666666666</v>
      </c>
      <c r="M10" s="45">
        <v>0.01019675925925926</v>
      </c>
    </row>
    <row r="11" spans="1:13" ht="15" customHeight="1">
      <c r="A11" s="44">
        <v>4</v>
      </c>
      <c r="B11" s="44" t="str">
        <f>IF(A11="","",VLOOKUP(A11,Entrants!$B$4:$D$105,3))</f>
        <v>RR</v>
      </c>
      <c r="C11" s="44">
        <v>7</v>
      </c>
      <c r="D11" s="114" t="str">
        <f>IF(A11="","",VLOOKUP(A11,Entrants!$B$4:$D$105,2))</f>
        <v>Baxter, Ian</v>
      </c>
      <c r="E11" s="45">
        <v>0.017037037037037038</v>
      </c>
      <c r="F11" s="45">
        <f>IF(A11="","",VLOOKUP(A11,Entrants!$B$4:$M$105,11))</f>
        <v>0.006076388888888889</v>
      </c>
      <c r="G11" s="45">
        <f t="shared" si="0"/>
        <v>0.01096064814814815</v>
      </c>
      <c r="H11" s="7"/>
      <c r="I11" s="5">
        <v>7</v>
      </c>
      <c r="J11" s="43" t="s">
        <v>131</v>
      </c>
      <c r="K11" s="45">
        <v>0.0169212962962963</v>
      </c>
      <c r="L11" s="45">
        <v>0.006597222222222222</v>
      </c>
      <c r="M11" s="45">
        <v>0.010324074074074076</v>
      </c>
    </row>
    <row r="12" spans="1:13" ht="15" customHeight="1">
      <c r="A12" s="44">
        <v>76</v>
      </c>
      <c r="B12" s="44" t="str">
        <f>IF(A12="","",VLOOKUP(A12,Entrants!$B$4:$D$105,3))</f>
        <v>AA</v>
      </c>
      <c r="C12" s="44">
        <v>8</v>
      </c>
      <c r="D12" s="114" t="str">
        <f>IF(A12="","",VLOOKUP(A12,Entrants!$B$4:$D$105,2))</f>
        <v>Rochester, Sue</v>
      </c>
      <c r="E12" s="45">
        <v>0.01704861111111111</v>
      </c>
      <c r="F12" s="133">
        <v>-1</v>
      </c>
      <c r="G12" s="45">
        <v>0.017743055555555557</v>
      </c>
      <c r="H12" s="7"/>
      <c r="I12" s="5">
        <v>8</v>
      </c>
      <c r="J12" s="7" t="s">
        <v>149</v>
      </c>
      <c r="K12" s="6">
        <v>0.017569444444444447</v>
      </c>
      <c r="L12" s="6">
        <v>0.007118055555555555</v>
      </c>
      <c r="M12" s="6">
        <v>0.010451388888888892</v>
      </c>
    </row>
    <row r="13" spans="1:13" ht="15" customHeight="1">
      <c r="A13" s="44">
        <v>96</v>
      </c>
      <c r="B13" s="44" t="str">
        <f>IF(A13="","",VLOOKUP(A13,Entrants!$B$4:$D$105,3))</f>
        <v>WG</v>
      </c>
      <c r="C13" s="44">
        <v>9</v>
      </c>
      <c r="D13" s="114" t="str">
        <f>IF(A13="","",VLOOKUP(A13,Entrants!$B$4:$D$105,2))</f>
        <v>Woods, Joseph</v>
      </c>
      <c r="E13" s="45">
        <v>0.01704861111111111</v>
      </c>
      <c r="F13" s="45">
        <f>IF(A13="","",VLOOKUP(A13,Entrants!$B$4:$M$105,11))</f>
        <v>0.006944444444444444</v>
      </c>
      <c r="G13" s="45">
        <f t="shared" si="0"/>
        <v>0.010104166666666668</v>
      </c>
      <c r="H13" s="7"/>
      <c r="I13" s="5">
        <v>9</v>
      </c>
      <c r="J13" s="47" t="s">
        <v>132</v>
      </c>
      <c r="K13" s="6">
        <v>0.01712962962962963</v>
      </c>
      <c r="L13" s="6">
        <v>0.006597222222222222</v>
      </c>
      <c r="M13" s="6">
        <v>0.010532407407407407</v>
      </c>
    </row>
    <row r="14" spans="1:13" ht="15" customHeight="1">
      <c r="A14" s="44">
        <v>97</v>
      </c>
      <c r="B14" s="44" t="str">
        <f>IF(A14="","",VLOOKUP(A14,Entrants!$B$4:$D$105,3))</f>
        <v>HT</v>
      </c>
      <c r="C14" s="44">
        <v>10</v>
      </c>
      <c r="D14" s="114" t="str">
        <f>IF(A14="","",VLOOKUP(A14,Entrants!$B$4:$D$105,2))</f>
        <v>Wright, Deborah</v>
      </c>
      <c r="E14" s="45">
        <v>0.01707175925925926</v>
      </c>
      <c r="F14" s="45">
        <f>IF(A14="","",VLOOKUP(A14,Entrants!$B$4:$M$105,11))</f>
        <v>0.0024305555555555556</v>
      </c>
      <c r="G14" s="45">
        <f t="shared" si="0"/>
        <v>0.014641203703703703</v>
      </c>
      <c r="H14" s="7"/>
      <c r="I14" s="5">
        <v>10</v>
      </c>
      <c r="J14" s="47" t="s">
        <v>48</v>
      </c>
      <c r="K14" s="6">
        <v>0.017395833333333336</v>
      </c>
      <c r="L14" s="6">
        <v>0.0067708333333333336</v>
      </c>
      <c r="M14" s="6">
        <v>0.010625000000000002</v>
      </c>
    </row>
    <row r="15" spans="1:13" ht="15" customHeight="1">
      <c r="A15" s="44">
        <v>84</v>
      </c>
      <c r="B15" s="44" t="str">
        <f>IF(A15="","",VLOOKUP(A15,Entrants!$B$4:$D$105,3))</f>
        <v>RR</v>
      </c>
      <c r="C15" s="44">
        <v>11</v>
      </c>
      <c r="D15" s="114" t="str">
        <f>IF(A15="","",VLOOKUP(A15,Entrants!$B$4:$D$105,2))</f>
        <v>Shillinglaw, Richard</v>
      </c>
      <c r="E15" s="45">
        <v>0.01707175925925926</v>
      </c>
      <c r="F15" s="45">
        <f>IF(A15="","",VLOOKUP(A15,Entrants!$B$4:$M$105,11))</f>
        <v>0.004861111111111111</v>
      </c>
      <c r="G15" s="45">
        <f t="shared" si="0"/>
        <v>0.012210648148148148</v>
      </c>
      <c r="H15" s="7"/>
      <c r="I15" s="5">
        <v>11</v>
      </c>
      <c r="J15" s="43" t="s">
        <v>79</v>
      </c>
      <c r="K15" s="45">
        <v>0.016435185185185188</v>
      </c>
      <c r="L15" s="45">
        <v>0.005729166666666667</v>
      </c>
      <c r="M15" s="45">
        <v>0.010706018518518521</v>
      </c>
    </row>
    <row r="16" spans="1:13" ht="15" customHeight="1">
      <c r="A16" s="44">
        <v>61</v>
      </c>
      <c r="B16" s="44" t="str">
        <f>IF(A16="","",VLOOKUP(A16,Entrants!$B$4:$D$105,3))</f>
        <v>FS</v>
      </c>
      <c r="C16" s="44">
        <v>12</v>
      </c>
      <c r="D16" s="114" t="str">
        <f>IF(A16="","",VLOOKUP(A16,Entrants!$B$4:$D$105,2))</f>
        <v>McDonald, Rob</v>
      </c>
      <c r="E16" s="45">
        <v>0.01712962962962963</v>
      </c>
      <c r="F16" s="45">
        <f>IF(A16="","",VLOOKUP(A16,Entrants!$B$4:$M$105,11))</f>
        <v>0.006597222222222222</v>
      </c>
      <c r="G16" s="45">
        <f t="shared" si="0"/>
        <v>0.010532407407407407</v>
      </c>
      <c r="H16" s="7"/>
      <c r="I16" s="5">
        <v>12</v>
      </c>
      <c r="J16" s="43" t="s">
        <v>69</v>
      </c>
      <c r="K16" s="45">
        <v>0.01702546296296296</v>
      </c>
      <c r="L16" s="45">
        <v>0.0062499999999999995</v>
      </c>
      <c r="M16" s="45">
        <v>0.010775462962962962</v>
      </c>
    </row>
    <row r="17" spans="1:13" ht="15" customHeight="1">
      <c r="A17" s="44">
        <v>98</v>
      </c>
      <c r="B17" s="44" t="str">
        <f>IF(A17="","",VLOOKUP(A17,Entrants!$B$4:$D$105,3))</f>
        <v>HT</v>
      </c>
      <c r="C17" s="44">
        <v>13</v>
      </c>
      <c r="D17" s="114" t="str">
        <f>IF(A17="","",VLOOKUP(A17,Entrants!$B$4:$D$105,2))</f>
        <v>Young, Cath</v>
      </c>
      <c r="E17" s="45">
        <v>0.01716435185185185</v>
      </c>
      <c r="F17" s="45">
        <f>IF(A17="","",VLOOKUP(A17,Entrants!$B$4:$M$105,11))</f>
        <v>0.004513888888888889</v>
      </c>
      <c r="G17" s="45">
        <f t="shared" si="0"/>
        <v>0.01265046296296296</v>
      </c>
      <c r="H17" s="7"/>
      <c r="I17" s="5">
        <v>13</v>
      </c>
      <c r="J17" s="43" t="s">
        <v>261</v>
      </c>
      <c r="K17" s="45">
        <v>0.017916666666666668</v>
      </c>
      <c r="L17" s="45">
        <v>0.007118055555555555</v>
      </c>
      <c r="M17" s="45">
        <v>0.010798611111111113</v>
      </c>
    </row>
    <row r="18" spans="1:13" ht="15" customHeight="1">
      <c r="A18" s="44">
        <v>64</v>
      </c>
      <c r="B18" s="44" t="str">
        <f>IF(A18="","",VLOOKUP(A18,Entrants!$B$4:$D$105,3))</f>
        <v>MM</v>
      </c>
      <c r="C18" s="44">
        <v>14</v>
      </c>
      <c r="D18" s="114" t="str">
        <f>IF(A18="","",VLOOKUP(A18,Entrants!$B$4:$D$105,2))</f>
        <v>Morris, Helen</v>
      </c>
      <c r="E18" s="45">
        <v>0.017175925925925924</v>
      </c>
      <c r="F18" s="45">
        <f>IF(A18="","",VLOOKUP(A18,Entrants!$B$4:$M$105,11))</f>
        <v>0.004513888888888889</v>
      </c>
      <c r="G18" s="45">
        <f t="shared" si="0"/>
        <v>0.012662037037037034</v>
      </c>
      <c r="H18" s="7"/>
      <c r="I18" s="5">
        <v>14</v>
      </c>
      <c r="J18" s="43" t="s">
        <v>38</v>
      </c>
      <c r="K18" s="45">
        <v>0.017037037037037038</v>
      </c>
      <c r="L18" s="45">
        <v>0.006076388888888889</v>
      </c>
      <c r="M18" s="45">
        <v>0.01096064814814815</v>
      </c>
    </row>
    <row r="19" spans="1:13" ht="15" customHeight="1">
      <c r="A19" s="44">
        <v>36</v>
      </c>
      <c r="B19" s="44" t="str">
        <f>IF(A19="","",VLOOKUP(A19,Entrants!$B$4:$D$105,3))</f>
        <v>NK</v>
      </c>
      <c r="C19" s="44">
        <v>15</v>
      </c>
      <c r="D19" s="114" t="str">
        <f>IF(A19="","",VLOOKUP(A19,Entrants!$B$4:$D$105,2))</f>
        <v>Glover, Taylor</v>
      </c>
      <c r="E19" s="45">
        <v>0.017233796296296296</v>
      </c>
      <c r="F19" s="45">
        <f>IF(A19="","",VLOOKUP(A19,Entrants!$B$4:$M$105,11))</f>
        <v>0.0078125</v>
      </c>
      <c r="G19" s="45">
        <f t="shared" si="0"/>
        <v>0.009421296296296296</v>
      </c>
      <c r="H19" s="7"/>
      <c r="I19" s="5">
        <v>15</v>
      </c>
      <c r="J19" s="43" t="s">
        <v>136</v>
      </c>
      <c r="K19" s="45">
        <v>0.017256944444444446</v>
      </c>
      <c r="L19" s="45">
        <v>0.0062499999999999995</v>
      </c>
      <c r="M19" s="45">
        <v>0.011006944444444448</v>
      </c>
    </row>
    <row r="20" spans="1:13" ht="15" customHeight="1">
      <c r="A20" s="44">
        <v>8</v>
      </c>
      <c r="B20" s="44" t="str">
        <f>IF(A20="","",VLOOKUP(A20,Entrants!$B$4:$D$105,3))</f>
        <v>AD</v>
      </c>
      <c r="C20" s="44">
        <v>16</v>
      </c>
      <c r="D20" s="114" t="str">
        <f>IF(A20="","",VLOOKUP(A20,Entrants!$B$4:$D$105,2))</f>
        <v>Calverley, Claire</v>
      </c>
      <c r="E20" s="45">
        <v>0.017233796296296296</v>
      </c>
      <c r="F20" s="45">
        <f>IF(A20="","",VLOOKUP(A20,Entrants!$B$4:$M$105,11))</f>
        <v>0.005208333333333333</v>
      </c>
      <c r="G20" s="45">
        <f t="shared" si="0"/>
        <v>0.012025462962962963</v>
      </c>
      <c r="H20" s="7"/>
      <c r="I20" s="5">
        <v>16</v>
      </c>
      <c r="J20" s="43" t="s">
        <v>90</v>
      </c>
      <c r="K20" s="45">
        <v>0.017314814814814814</v>
      </c>
      <c r="L20" s="45">
        <v>0.005555555555555556</v>
      </c>
      <c r="M20" s="45">
        <v>0.011759259259259257</v>
      </c>
    </row>
    <row r="21" spans="1:13" ht="15" customHeight="1">
      <c r="A21" s="44">
        <v>68</v>
      </c>
      <c r="B21" s="44" t="str">
        <f>IF(A21="","",VLOOKUP(A21,Entrants!$B$4:$D$105,3))</f>
        <v>GAL</v>
      </c>
      <c r="C21" s="44">
        <v>17</v>
      </c>
      <c r="D21" s="114" t="str">
        <f>IF(A21="","",VLOOKUP(A21,Entrants!$B$4:$D$105,2))</f>
        <v>Nutt, Jude</v>
      </c>
      <c r="E21" s="45">
        <v>0.017256944444444446</v>
      </c>
      <c r="F21" s="45">
        <f>IF(A21="","",VLOOKUP(A21,Entrants!$B$4:$M$105,11))</f>
        <v>0.0062499999999999995</v>
      </c>
      <c r="G21" s="45">
        <f t="shared" si="0"/>
        <v>0.011006944444444448</v>
      </c>
      <c r="H21" s="7"/>
      <c r="I21" s="5">
        <v>17</v>
      </c>
      <c r="J21" s="47" t="s">
        <v>50</v>
      </c>
      <c r="K21" s="6">
        <v>0.017361111111111112</v>
      </c>
      <c r="L21" s="6">
        <v>0.005555555555555556</v>
      </c>
      <c r="M21" s="6">
        <v>0.011805555555555555</v>
      </c>
    </row>
    <row r="22" spans="1:13" ht="15" customHeight="1">
      <c r="A22" s="44">
        <v>53</v>
      </c>
      <c r="B22" s="44" t="str">
        <f>IF(A22="","",VLOOKUP(A22,Entrants!$B$4:$D$105,3))</f>
        <v>RR</v>
      </c>
      <c r="C22" s="44">
        <v>18</v>
      </c>
      <c r="D22" s="114" t="str">
        <f>IF(A22="","",VLOOKUP(A22,Entrants!$B$4:$D$105,2))</f>
        <v>Lonsdale, Davina</v>
      </c>
      <c r="E22" s="45">
        <v>0.01726851851851852</v>
      </c>
      <c r="F22" s="45">
        <f>IF(A22="","",VLOOKUP(A22,Entrants!$B$4:$M$105,11))</f>
        <v>0.0031249999999999997</v>
      </c>
      <c r="G22" s="45">
        <f t="shared" si="0"/>
        <v>0.01414351851851852</v>
      </c>
      <c r="H22" s="7"/>
      <c r="I22" s="5">
        <v>18</v>
      </c>
      <c r="J22" s="43" t="s">
        <v>41</v>
      </c>
      <c r="K22" s="45">
        <v>0.017384259259259262</v>
      </c>
      <c r="L22" s="45">
        <v>0.005555555555555556</v>
      </c>
      <c r="M22" s="45">
        <v>0.011828703703703706</v>
      </c>
    </row>
    <row r="23" spans="1:13" ht="15" customHeight="1">
      <c r="A23" s="44">
        <v>27</v>
      </c>
      <c r="B23" s="44" t="str">
        <f>IF(A23="","",VLOOKUP(A23,Entrants!$B$4:$D$105,3))</f>
        <v>AA</v>
      </c>
      <c r="C23" s="44">
        <v>19</v>
      </c>
      <c r="D23" s="114" t="str">
        <f>IF(A23="","",VLOOKUP(A23,Entrants!$B$4:$D$105,2))</f>
        <v>Edwards, Phillipa</v>
      </c>
      <c r="E23" s="45">
        <v>0.017280092592592593</v>
      </c>
      <c r="F23" s="45">
        <f>IF(A23="","",VLOOKUP(A23,Entrants!$B$4:$M$105,11))</f>
        <v>0.0022569444444444447</v>
      </c>
      <c r="G23" s="45">
        <f t="shared" si="0"/>
        <v>0.015023148148148148</v>
      </c>
      <c r="H23" s="7"/>
      <c r="I23" s="5">
        <v>19</v>
      </c>
      <c r="J23" s="43" t="s">
        <v>133</v>
      </c>
      <c r="K23" s="45">
        <v>0.017291666666666667</v>
      </c>
      <c r="L23" s="45">
        <v>0.005381944444444445</v>
      </c>
      <c r="M23" s="45">
        <v>0.01190972222222222</v>
      </c>
    </row>
    <row r="24" spans="1:13" ht="15" customHeight="1">
      <c r="A24" s="44">
        <v>62</v>
      </c>
      <c r="B24" s="44">
        <f>IF(A24="","",VLOOKUP(A24,Entrants!$B$4:$D$105,3))</f>
        <v>0</v>
      </c>
      <c r="C24" s="44">
        <v>20</v>
      </c>
      <c r="D24" s="114" t="str">
        <f>IF(A24="","",VLOOKUP(A24,Entrants!$B$4:$D$105,2))</f>
        <v>McGarry, David</v>
      </c>
      <c r="E24" s="45">
        <v>0.017291666666666667</v>
      </c>
      <c r="F24" s="45">
        <f>IF(A24="","",VLOOKUP(A24,Entrants!$B$4:$M$105,11))</f>
        <v>0.005381944444444445</v>
      </c>
      <c r="G24" s="45">
        <f t="shared" si="0"/>
        <v>0.01190972222222222</v>
      </c>
      <c r="H24" s="7"/>
      <c r="I24" s="5">
        <v>20</v>
      </c>
      <c r="J24" s="43" t="s">
        <v>257</v>
      </c>
      <c r="K24" s="45">
        <v>0.016840277777777777</v>
      </c>
      <c r="L24" s="45">
        <v>0.004861111111111111</v>
      </c>
      <c r="M24" s="45">
        <v>0.011979166666666666</v>
      </c>
    </row>
    <row r="25" spans="1:13" ht="15" customHeight="1">
      <c r="A25" s="44">
        <v>16</v>
      </c>
      <c r="B25" s="44" t="str">
        <f>IF(A25="","",VLOOKUP(A25,Entrants!$B$4:$D$105,3))</f>
        <v>RD</v>
      </c>
      <c r="C25" s="44">
        <v>21</v>
      </c>
      <c r="D25" s="114" t="str">
        <f>IF(A25="","",VLOOKUP(A25,Entrants!$B$4:$D$105,2))</f>
        <v>Craddock, Anne</v>
      </c>
      <c r="E25" s="45">
        <v>0.01730324074074074</v>
      </c>
      <c r="F25" s="45">
        <f>IF(A25="","",VLOOKUP(A25,Entrants!$B$4:$M$105,11))</f>
        <v>0.0022569444444444447</v>
      </c>
      <c r="G25" s="45">
        <f t="shared" si="0"/>
        <v>0.015046296296296295</v>
      </c>
      <c r="H25" s="7"/>
      <c r="I25" s="5">
        <v>21</v>
      </c>
      <c r="J25" s="43" t="s">
        <v>39</v>
      </c>
      <c r="K25" s="45">
        <v>0.017546296296296296</v>
      </c>
      <c r="L25" s="45">
        <v>0.005555555555555556</v>
      </c>
      <c r="M25" s="45">
        <v>0.01199074074074074</v>
      </c>
    </row>
    <row r="26" spans="1:13" ht="15" customHeight="1">
      <c r="A26" s="44">
        <v>78</v>
      </c>
      <c r="B26" s="44" t="str">
        <f>IF(A26="","",VLOOKUP(A26,Entrants!$B$4:$D$105,3))</f>
        <v>WG</v>
      </c>
      <c r="C26" s="44">
        <v>22</v>
      </c>
      <c r="D26" s="114" t="str">
        <f>IF(A26="","",VLOOKUP(A26,Entrants!$B$4:$D$105,2))</f>
        <v>Scott, Erin</v>
      </c>
      <c r="E26" s="45">
        <v>0.017314814814814814</v>
      </c>
      <c r="F26" s="45">
        <f>IF(A26="","",VLOOKUP(A26,Entrants!$B$4:$M$105,11))</f>
        <v>0.005555555555555556</v>
      </c>
      <c r="G26" s="45">
        <f t="shared" si="0"/>
        <v>0.011759259259259257</v>
      </c>
      <c r="H26" s="7"/>
      <c r="I26" s="5">
        <v>22</v>
      </c>
      <c r="J26" s="43" t="s">
        <v>87</v>
      </c>
      <c r="K26" s="45">
        <v>0.017233796296296296</v>
      </c>
      <c r="L26" s="45">
        <v>0.005208333333333333</v>
      </c>
      <c r="M26" s="45">
        <v>0.012025462962962963</v>
      </c>
    </row>
    <row r="27" spans="1:13" ht="15" customHeight="1">
      <c r="A27" s="44">
        <v>32</v>
      </c>
      <c r="B27" s="44">
        <f>IF(A27="","",VLOOKUP(A27,Entrants!$B$4:$D$105,3))</f>
        <v>0</v>
      </c>
      <c r="C27" s="44">
        <v>23</v>
      </c>
      <c r="D27" s="114" t="str">
        <f>IF(A27="","",VLOOKUP(A27,Entrants!$B$4:$D$105,2))</f>
        <v>French, Jon</v>
      </c>
      <c r="E27" s="45">
        <v>0.017326388888888888</v>
      </c>
      <c r="F27" s="45">
        <f>IF(A27="","",VLOOKUP(A27,Entrants!$B$4:$M$105,11))</f>
        <v>0.007638888888888889</v>
      </c>
      <c r="G27" s="45">
        <f t="shared" si="0"/>
        <v>0.009687499999999998</v>
      </c>
      <c r="H27" s="7"/>
      <c r="I27" s="5">
        <v>23</v>
      </c>
      <c r="J27" s="47" t="s">
        <v>74</v>
      </c>
      <c r="K27" s="6">
        <v>0.01752314814814815</v>
      </c>
      <c r="L27" s="6">
        <v>0.005381944444444445</v>
      </c>
      <c r="M27" s="6">
        <v>0.012141203703703703</v>
      </c>
    </row>
    <row r="28" spans="1:13" ht="15" customHeight="1">
      <c r="A28" s="44">
        <v>35</v>
      </c>
      <c r="B28" s="44" t="str">
        <f>IF(A28="","",VLOOKUP(A28,Entrants!$B$4:$D$105,3))</f>
        <v>RR</v>
      </c>
      <c r="C28" s="44">
        <v>24</v>
      </c>
      <c r="D28" s="114" t="str">
        <f>IF(A28="","",VLOOKUP(A28,Entrants!$B$4:$D$105,2))</f>
        <v>Gillespie, Steve</v>
      </c>
      <c r="E28" s="45">
        <v>0.017361111111111112</v>
      </c>
      <c r="F28" s="45">
        <f>IF(A28="","",VLOOKUP(A28,Entrants!$B$4:$M$105,11))</f>
        <v>0.005555555555555556</v>
      </c>
      <c r="G28" s="45">
        <f t="shared" si="0"/>
        <v>0.011805555555555555</v>
      </c>
      <c r="H28" s="7"/>
      <c r="I28" s="5">
        <v>24</v>
      </c>
      <c r="J28" s="43" t="s">
        <v>70</v>
      </c>
      <c r="K28" s="45">
        <v>0.01707175925925926</v>
      </c>
      <c r="L28" s="45">
        <v>0.004861111111111111</v>
      </c>
      <c r="M28" s="45">
        <v>0.012210648148148148</v>
      </c>
    </row>
    <row r="29" spans="1:13" ht="15" customHeight="1">
      <c r="A29" s="44">
        <v>10</v>
      </c>
      <c r="B29" s="44" t="str">
        <f>IF(A29="","",VLOOKUP(A29,Entrants!$B$4:$D$105,3))</f>
        <v>RR</v>
      </c>
      <c r="C29" s="44">
        <v>25</v>
      </c>
      <c r="D29" s="114" t="str">
        <f>IF(A29="","",VLOOKUP(A29,Entrants!$B$4:$D$105,2))</f>
        <v>Christopher, Heather</v>
      </c>
      <c r="E29" s="45">
        <v>0.017384259259259262</v>
      </c>
      <c r="F29" s="45">
        <f>IF(A29="","",VLOOKUP(A29,Entrants!$B$4:$M$105,11))</f>
        <v>0.005555555555555556</v>
      </c>
      <c r="G29" s="45">
        <f t="shared" si="0"/>
        <v>0.011828703703703706</v>
      </c>
      <c r="H29" s="7"/>
      <c r="I29" s="5">
        <v>25</v>
      </c>
      <c r="J29" s="47" t="s">
        <v>97</v>
      </c>
      <c r="K29" s="6">
        <v>0.016967592592592593</v>
      </c>
      <c r="L29" s="6">
        <v>0.0046875</v>
      </c>
      <c r="M29" s="6">
        <v>0.012280092592592592</v>
      </c>
    </row>
    <row r="30" spans="1:13" ht="15" customHeight="1">
      <c r="A30" s="44">
        <v>33</v>
      </c>
      <c r="B30" s="44" t="str">
        <f>IF(A30="","",VLOOKUP(A30,Entrants!$B$4:$D$105,3))</f>
        <v>FS</v>
      </c>
      <c r="C30" s="44">
        <v>26</v>
      </c>
      <c r="D30" s="114" t="str">
        <f>IF(A30="","",VLOOKUP(A30,Entrants!$B$4:$D$105,2))</f>
        <v>French, Steven</v>
      </c>
      <c r="E30" s="45">
        <v>0.017395833333333336</v>
      </c>
      <c r="F30" s="45">
        <f>IF(A30="","",VLOOKUP(A30,Entrants!$B$4:$M$105,11))</f>
        <v>0.0067708333333333336</v>
      </c>
      <c r="G30" s="45">
        <f t="shared" si="0"/>
        <v>0.010625000000000002</v>
      </c>
      <c r="H30" s="7"/>
      <c r="I30" s="5">
        <v>26</v>
      </c>
      <c r="J30" s="43" t="s">
        <v>78</v>
      </c>
      <c r="K30" s="45">
        <v>0.01716435185185185</v>
      </c>
      <c r="L30" s="45">
        <v>0.004513888888888889</v>
      </c>
      <c r="M30" s="45">
        <v>0.01265046296296296</v>
      </c>
    </row>
    <row r="31" spans="1:13" ht="15" customHeight="1">
      <c r="A31" s="44">
        <v>31</v>
      </c>
      <c r="B31" s="44" t="str">
        <f>IF(A31="","",VLOOKUP(A31,Entrants!$B$4:$D$105,3))</f>
        <v>MP</v>
      </c>
      <c r="C31" s="44">
        <v>27</v>
      </c>
      <c r="D31" s="114" t="str">
        <f>IF(A31="","",VLOOKUP(A31,Entrants!$B$4:$D$105,2))</f>
        <v>Freeman, Kevin</v>
      </c>
      <c r="E31" s="45">
        <v>0.01741898148148148</v>
      </c>
      <c r="F31" s="45">
        <f>IF(A31="","",VLOOKUP(A31,Entrants!$B$4:$M$105,11))</f>
        <v>0.004340277777777778</v>
      </c>
      <c r="G31" s="45">
        <f t="shared" si="0"/>
        <v>0.013078703703703702</v>
      </c>
      <c r="H31" s="7"/>
      <c r="I31" s="5">
        <v>27</v>
      </c>
      <c r="J31" s="47" t="s">
        <v>63</v>
      </c>
      <c r="K31" s="6">
        <v>0.017175925925925924</v>
      </c>
      <c r="L31" s="6">
        <v>0.004513888888888889</v>
      </c>
      <c r="M31" s="6">
        <v>0.012662037037037034</v>
      </c>
    </row>
    <row r="32" spans="1:13" ht="15" customHeight="1">
      <c r="A32" s="44">
        <v>24</v>
      </c>
      <c r="B32" s="44">
        <f>IF(A32="","",VLOOKUP(A32,Entrants!$B$4:$D$105,3))</f>
        <v>0</v>
      </c>
      <c r="C32" s="44">
        <v>28</v>
      </c>
      <c r="D32" s="114" t="str">
        <f>IF(A32="","",VLOOKUP(A32,Entrants!$B$4:$D$105,2))</f>
        <v>Dover, Margaret</v>
      </c>
      <c r="E32" s="45">
        <v>0.01744212962962963</v>
      </c>
      <c r="F32" s="45">
        <f>IF(A32="","",VLOOKUP(A32,Entrants!$B$4:$M$105,11))</f>
        <v>0.002777777777777778</v>
      </c>
      <c r="G32" s="45">
        <f t="shared" si="0"/>
        <v>0.014664351851851852</v>
      </c>
      <c r="H32" s="7"/>
      <c r="I32" s="5">
        <v>28</v>
      </c>
      <c r="J32" s="43" t="s">
        <v>116</v>
      </c>
      <c r="K32" s="45">
        <v>0.017534722222222222</v>
      </c>
      <c r="L32" s="45">
        <v>0.004861111111111111</v>
      </c>
      <c r="M32" s="45">
        <v>0.012673611111111111</v>
      </c>
    </row>
    <row r="33" spans="1:13" ht="15" customHeight="1">
      <c r="A33" s="44">
        <v>26</v>
      </c>
      <c r="B33" s="44" t="str">
        <f>IF(A33="","",VLOOKUP(A33,Entrants!$B$4:$D$105,3))</f>
        <v>WG</v>
      </c>
      <c r="C33" s="44">
        <v>29</v>
      </c>
      <c r="D33" s="114" t="str">
        <f>IF(A33="","",VLOOKUP(A33,Entrants!$B$4:$D$105,2))</f>
        <v>Dungworth, Joseph</v>
      </c>
      <c r="E33" s="45">
        <v>0.017488425925925925</v>
      </c>
      <c r="F33" s="45">
        <f>IF(A33="","",VLOOKUP(A33,Entrants!$B$4:$M$105,11))</f>
        <v>0.007291666666666666</v>
      </c>
      <c r="G33" s="45">
        <f t="shared" si="0"/>
        <v>0.01019675925925926</v>
      </c>
      <c r="H33" s="7"/>
      <c r="I33" s="5">
        <v>29</v>
      </c>
      <c r="J33" s="43" t="s">
        <v>65</v>
      </c>
      <c r="K33" s="45">
        <v>0.018090277777777778</v>
      </c>
      <c r="L33" s="45">
        <v>0.005381944444444445</v>
      </c>
      <c r="M33" s="45">
        <v>0.012708333333333332</v>
      </c>
    </row>
    <row r="34" spans="1:13" ht="15" customHeight="1">
      <c r="A34" s="44">
        <v>47</v>
      </c>
      <c r="B34" s="44" t="str">
        <f>IF(A34="","",VLOOKUP(A34,Entrants!$B$4:$D$105,3))</f>
        <v>RR</v>
      </c>
      <c r="C34" s="44">
        <v>30</v>
      </c>
      <c r="D34" s="114" t="str">
        <f>IF(A34="","",VLOOKUP(A34,Entrants!$B$4:$D$105,2))</f>
        <v>Ingram, Ron</v>
      </c>
      <c r="E34" s="45">
        <v>0.017488425925925925</v>
      </c>
      <c r="F34" s="45">
        <f>IF(A34="","",VLOOKUP(A34,Entrants!$B$4:$M$105,11))</f>
        <v>0.003298611111111111</v>
      </c>
      <c r="G34" s="45">
        <f t="shared" si="0"/>
        <v>0.014189814814814813</v>
      </c>
      <c r="H34" s="7"/>
      <c r="I34" s="5">
        <v>30</v>
      </c>
      <c r="J34" s="43" t="s">
        <v>68</v>
      </c>
      <c r="K34" s="45">
        <v>0.018472222222222223</v>
      </c>
      <c r="L34" s="45">
        <v>0.005729166666666667</v>
      </c>
      <c r="M34" s="45">
        <v>0.012743055555555556</v>
      </c>
    </row>
    <row r="35" spans="1:13" ht="15" customHeight="1">
      <c r="A35" s="44">
        <v>91</v>
      </c>
      <c r="B35" s="44">
        <f>IF(A35="","",VLOOKUP(A35,Entrants!$B$4:$D$105,3))</f>
        <v>0</v>
      </c>
      <c r="C35" s="44">
        <v>31</v>
      </c>
      <c r="D35" s="114" t="str">
        <f>IF(A35="","",VLOOKUP(A35,Entrants!$B$4:$D$105,2))</f>
        <v>Turnbull, Paul</v>
      </c>
      <c r="E35" s="45">
        <v>0.01752314814814815</v>
      </c>
      <c r="F35" s="45">
        <f>IF(A35="","",VLOOKUP(A35,Entrants!$B$4:$M$105,11))</f>
        <v>0.005381944444444445</v>
      </c>
      <c r="G35" s="45">
        <f t="shared" si="0"/>
        <v>0.012141203703703703</v>
      </c>
      <c r="H35" s="7"/>
      <c r="I35" s="5">
        <v>31</v>
      </c>
      <c r="J35" s="43" t="s">
        <v>58</v>
      </c>
      <c r="K35" s="45">
        <v>0.01769675925925926</v>
      </c>
      <c r="L35" s="45">
        <v>0.004861111111111111</v>
      </c>
      <c r="M35" s="45">
        <v>0.012835648148148148</v>
      </c>
    </row>
    <row r="36" spans="1:13" ht="15" customHeight="1">
      <c r="A36" s="44">
        <v>49</v>
      </c>
      <c r="B36" s="44">
        <f>IF(A36="","",VLOOKUP(A36,Entrants!$B$4:$D$105,3))</f>
        <v>0</v>
      </c>
      <c r="C36" s="44">
        <v>32</v>
      </c>
      <c r="D36" s="114" t="str">
        <f>IF(A36="","",VLOOKUP(A36,Entrants!$B$4:$D$105,2))</f>
        <v>Johnson, Ewa</v>
      </c>
      <c r="E36" s="45">
        <v>0.01752314814814815</v>
      </c>
      <c r="F36" s="45">
        <f>IF(A36="","",VLOOKUP(A36,Entrants!$B$4:$M$105,11))</f>
        <v>0.0024305555555555556</v>
      </c>
      <c r="G36" s="45">
        <f t="shared" si="0"/>
        <v>0.015092592592592593</v>
      </c>
      <c r="H36" s="7"/>
      <c r="I36" s="5">
        <v>32</v>
      </c>
      <c r="J36" s="43" t="s">
        <v>62</v>
      </c>
      <c r="K36" s="45">
        <v>0.017638888888888888</v>
      </c>
      <c r="L36" s="45">
        <v>0.0046875</v>
      </c>
      <c r="M36" s="45">
        <v>0.012951388888888887</v>
      </c>
    </row>
    <row r="37" spans="1:13" ht="15" customHeight="1">
      <c r="A37" s="44">
        <v>30</v>
      </c>
      <c r="B37" s="44">
        <f>IF(A37="","",VLOOKUP(A37,Entrants!$B$4:$D$105,3))</f>
        <v>0</v>
      </c>
      <c r="C37" s="44">
        <v>33</v>
      </c>
      <c r="D37" s="114" t="str">
        <f>IF(A37="","",VLOOKUP(A37,Entrants!$B$4:$D$105,2))</f>
        <v>Frazer, Joe</v>
      </c>
      <c r="E37" s="45">
        <v>0.017534722222222222</v>
      </c>
      <c r="F37" s="45">
        <f>IF(A37="","",VLOOKUP(A37,Entrants!$B$4:$M$105,11))</f>
        <v>0.004861111111111111</v>
      </c>
      <c r="G37" s="45">
        <f t="shared" si="0"/>
        <v>0.012673611111111111</v>
      </c>
      <c r="H37" s="7"/>
      <c r="I37" s="5">
        <v>33</v>
      </c>
      <c r="J37" s="43" t="s">
        <v>46</v>
      </c>
      <c r="K37" s="45">
        <v>0.01741898148148148</v>
      </c>
      <c r="L37" s="45">
        <v>0.004340277777777778</v>
      </c>
      <c r="M37" s="45">
        <v>0.013078703703703702</v>
      </c>
    </row>
    <row r="38" spans="1:13" ht="15" customHeight="1">
      <c r="A38" s="44">
        <v>59</v>
      </c>
      <c r="B38" s="44" t="str">
        <f>IF(A38="","",VLOOKUP(A38,Entrants!$B$4:$D$105,3))</f>
        <v>GG</v>
      </c>
      <c r="C38" s="44">
        <v>34</v>
      </c>
      <c r="D38" s="114" t="str">
        <f>IF(A38="","",VLOOKUP(A38,Entrants!$B$4:$D$105,2))</f>
        <v>Maylia, Peter</v>
      </c>
      <c r="E38" s="45">
        <v>0.017546296296296296</v>
      </c>
      <c r="F38" s="45">
        <f>IF(A38="","",VLOOKUP(A38,Entrants!$B$4:$M$105,11))</f>
        <v>0.003472222222222222</v>
      </c>
      <c r="G38" s="45">
        <f t="shared" si="0"/>
        <v>0.014074074074074074</v>
      </c>
      <c r="H38" s="7"/>
      <c r="I38" s="5">
        <v>34</v>
      </c>
      <c r="J38" s="43" t="s">
        <v>42</v>
      </c>
      <c r="K38" s="45">
        <v>0.018796296296296297</v>
      </c>
      <c r="L38" s="45">
        <v>0.004861111111111111</v>
      </c>
      <c r="M38" s="45">
        <v>0.013935185185185186</v>
      </c>
    </row>
    <row r="39" spans="1:13" ht="15" customHeight="1">
      <c r="A39" s="44">
        <v>6</v>
      </c>
      <c r="B39" s="44" t="str">
        <f>IF(A39="","",VLOOKUP(A39,Entrants!$B$4:$D$105,3))</f>
        <v>AD</v>
      </c>
      <c r="C39" s="44">
        <v>35</v>
      </c>
      <c r="D39" s="114" t="str">
        <f>IF(A39="","",VLOOKUP(A39,Entrants!$B$4:$D$105,2))</f>
        <v>Bradley, Dave</v>
      </c>
      <c r="E39" s="45">
        <v>0.017546296296296296</v>
      </c>
      <c r="F39" s="45">
        <f>IF(A39="","",VLOOKUP(A39,Entrants!$B$4:$M$105,11))</f>
        <v>0.005555555555555556</v>
      </c>
      <c r="G39" s="45">
        <f t="shared" si="0"/>
        <v>0.01199074074074074</v>
      </c>
      <c r="H39" s="7"/>
      <c r="I39" s="5">
        <v>35</v>
      </c>
      <c r="J39" s="47" t="s">
        <v>61</v>
      </c>
      <c r="K39" s="6">
        <v>0.017546296296296296</v>
      </c>
      <c r="L39" s="6">
        <v>0.003472222222222222</v>
      </c>
      <c r="M39" s="6">
        <v>0.014074074074074074</v>
      </c>
    </row>
    <row r="40" spans="1:13" ht="15" customHeight="1">
      <c r="A40" s="44">
        <v>82</v>
      </c>
      <c r="B40" s="44" t="str">
        <f>IF(A40="","",VLOOKUP(A40,Entrants!$B$4:$D$105,3))</f>
        <v>WG</v>
      </c>
      <c r="C40" s="44">
        <v>36</v>
      </c>
      <c r="D40" s="114" t="str">
        <f>IF(A40="","",VLOOKUP(A40,Entrants!$B$4:$D$105,2))</f>
        <v>Sheffer, Chris</v>
      </c>
      <c r="E40" s="45">
        <v>0.017569444444444447</v>
      </c>
      <c r="F40" s="45">
        <f>IF(A40="","",VLOOKUP(A40,Entrants!$B$4:$M$105,11))</f>
        <v>0.007118055555555555</v>
      </c>
      <c r="G40" s="45">
        <f t="shared" si="0"/>
        <v>0.010451388888888892</v>
      </c>
      <c r="H40" s="7"/>
      <c r="I40" s="5">
        <v>36</v>
      </c>
      <c r="J40" s="43" t="s">
        <v>110</v>
      </c>
      <c r="K40" s="45">
        <v>0.017743055555555557</v>
      </c>
      <c r="L40" s="45">
        <v>0.003645833333333333</v>
      </c>
      <c r="M40" s="45">
        <v>0.014097222222222225</v>
      </c>
    </row>
    <row r="41" spans="1:13" ht="15" customHeight="1">
      <c r="A41" s="44">
        <v>60</v>
      </c>
      <c r="B41" s="44" t="str">
        <f>IF(A41="","",VLOOKUP(A41,Entrants!$B$4:$D$105,3))</f>
        <v>MM</v>
      </c>
      <c r="C41" s="44">
        <v>37</v>
      </c>
      <c r="D41" s="114" t="str">
        <f>IF(A41="","",VLOOKUP(A41,Entrants!$B$4:$D$105,2))</f>
        <v>McCabe, Terry</v>
      </c>
      <c r="E41" s="45">
        <v>0.017638888888888888</v>
      </c>
      <c r="F41" s="45">
        <f>IF(A41="","",VLOOKUP(A41,Entrants!$B$4:$M$105,11))</f>
        <v>0.0046875</v>
      </c>
      <c r="G41" s="45">
        <f t="shared" si="0"/>
        <v>0.012951388888888887</v>
      </c>
      <c r="H41" s="7"/>
      <c r="I41" s="5">
        <v>37</v>
      </c>
      <c r="J41" s="43" t="s">
        <v>59</v>
      </c>
      <c r="K41" s="45">
        <v>0.01726851851851852</v>
      </c>
      <c r="L41" s="45">
        <v>0.0031249999999999997</v>
      </c>
      <c r="M41" s="45">
        <v>0.01414351851851852</v>
      </c>
    </row>
    <row r="42" spans="1:13" ht="15" customHeight="1">
      <c r="A42" s="44">
        <v>48</v>
      </c>
      <c r="B42" s="44" t="str">
        <f>IF(A42="","",VLOOKUP(A42,Entrants!$B$4:$D$105,3))</f>
        <v>GT</v>
      </c>
      <c r="C42" s="44">
        <v>38</v>
      </c>
      <c r="D42" s="114" t="str">
        <f>IF(A42="","",VLOOKUP(A42,Entrants!$B$4:$D$105,2))</f>
        <v>Jansen, Jake</v>
      </c>
      <c r="E42" s="45">
        <v>0.01765046296296296</v>
      </c>
      <c r="F42" s="45">
        <f>IF(A42="","",VLOOKUP(A42,Entrants!$B$4:$M$105,11))</f>
        <v>0.008159722222222223</v>
      </c>
      <c r="G42" s="45">
        <f t="shared" si="0"/>
        <v>0.009490740740740739</v>
      </c>
      <c r="H42" s="7"/>
      <c r="I42" s="5">
        <v>38</v>
      </c>
      <c r="J42" s="43" t="s">
        <v>55</v>
      </c>
      <c r="K42" s="45">
        <v>0.017488425925925925</v>
      </c>
      <c r="L42" s="45">
        <v>0.003298611111111111</v>
      </c>
      <c r="M42" s="45">
        <v>0.014189814814814813</v>
      </c>
    </row>
    <row r="43" spans="1:13" ht="15" customHeight="1">
      <c r="A43" s="44">
        <v>52</v>
      </c>
      <c r="B43" s="44" t="str">
        <f>IF(A43="","",VLOOKUP(A43,Entrants!$B$4:$D$105,3))</f>
        <v>GAL</v>
      </c>
      <c r="C43" s="44">
        <v>39</v>
      </c>
      <c r="D43" s="114" t="str">
        <f>IF(A43="","",VLOOKUP(A43,Entrants!$B$4:$D$105,2))</f>
        <v>Lemin, Julie</v>
      </c>
      <c r="E43" s="45">
        <v>0.01769675925925926</v>
      </c>
      <c r="F43" s="45">
        <f>IF(A43="","",VLOOKUP(A43,Entrants!$B$4:$M$105,11))</f>
        <v>0.004861111111111111</v>
      </c>
      <c r="G43" s="45">
        <f t="shared" si="0"/>
        <v>0.012835648148148148</v>
      </c>
      <c r="H43" s="7"/>
      <c r="I43" s="5">
        <v>39</v>
      </c>
      <c r="J43" s="43" t="s">
        <v>67</v>
      </c>
      <c r="K43" s="45">
        <v>0.017800925925925925</v>
      </c>
      <c r="L43" s="45">
        <v>0.003472222222222222</v>
      </c>
      <c r="M43" s="45">
        <v>0.014328703703703703</v>
      </c>
    </row>
    <row r="44" spans="1:13" ht="15" customHeight="1">
      <c r="A44" s="44">
        <v>57</v>
      </c>
      <c r="B44" s="44" t="str">
        <f>IF(A44="","",VLOOKUP(A44,Entrants!$B$4:$D$105,3))</f>
        <v>GAL</v>
      </c>
      <c r="C44" s="44">
        <v>40</v>
      </c>
      <c r="D44" s="114" t="str">
        <f>IF(A44="","",VLOOKUP(A44,Entrants!$B$4:$D$105,2))</f>
        <v>Mason, Claire</v>
      </c>
      <c r="E44" s="45">
        <v>0.017743055555555557</v>
      </c>
      <c r="F44" s="45">
        <f>IF(A44="","",VLOOKUP(A44,Entrants!$B$4:$M$105,11))</f>
        <v>0.003645833333333333</v>
      </c>
      <c r="G44" s="45">
        <f t="shared" si="0"/>
        <v>0.014097222222222225</v>
      </c>
      <c r="H44" s="7"/>
      <c r="I44" s="5">
        <v>40</v>
      </c>
      <c r="J44" s="43" t="s">
        <v>92</v>
      </c>
      <c r="K44" s="45">
        <v>0.01707175925925926</v>
      </c>
      <c r="L44" s="45">
        <v>0.0024305555555555556</v>
      </c>
      <c r="M44" s="45">
        <v>0.014641203703703703</v>
      </c>
    </row>
    <row r="45" spans="1:13" ht="15" customHeight="1">
      <c r="A45" s="44">
        <v>73</v>
      </c>
      <c r="B45" s="44" t="str">
        <f>IF(A45="","",VLOOKUP(A45,Entrants!$B$4:$D$105,3))</f>
        <v>MP</v>
      </c>
      <c r="C45" s="44">
        <v>41</v>
      </c>
      <c r="D45" s="114" t="str">
        <f>IF(A45="","",VLOOKUP(A45,Entrants!$B$4:$D$105,2))</f>
        <v>Rawlinson, Louise</v>
      </c>
      <c r="E45" s="45">
        <v>0.017800925925925925</v>
      </c>
      <c r="F45" s="45">
        <f>IF(A45="","",VLOOKUP(A45,Entrants!$B$4:$M$105,11))</f>
        <v>0.003472222222222222</v>
      </c>
      <c r="G45" s="45">
        <f t="shared" si="0"/>
        <v>0.014328703703703703</v>
      </c>
      <c r="H45" s="7"/>
      <c r="I45" s="5">
        <v>41</v>
      </c>
      <c r="J45" s="43" t="s">
        <v>125</v>
      </c>
      <c r="K45" s="45">
        <v>0.01744212962962963</v>
      </c>
      <c r="L45" s="45">
        <v>0.002777777777777778</v>
      </c>
      <c r="M45" s="45">
        <v>0.014664351851851852</v>
      </c>
    </row>
    <row r="46" spans="1:13" ht="15" customHeight="1">
      <c r="A46" s="44">
        <v>65</v>
      </c>
      <c r="B46" s="44" t="str">
        <f>IF(A46="","",VLOOKUP(A46,Entrants!$B$4:$D$105,3))</f>
        <v>AA</v>
      </c>
      <c r="C46" s="44">
        <v>42</v>
      </c>
      <c r="D46" s="114" t="str">
        <f>IF(A46="","",VLOOKUP(A46,Entrants!$B$4:$D$105,2))</f>
        <v>Munro, Lynn</v>
      </c>
      <c r="E46" s="45">
        <v>0.017824074074074076</v>
      </c>
      <c r="F46" s="45">
        <f>IF(A46="","",VLOOKUP(A46,Entrants!$B$4:$M$105,11))</f>
        <v>0.0010416666666666667</v>
      </c>
      <c r="G46" s="45">
        <f t="shared" si="0"/>
        <v>0.01678240740740741</v>
      </c>
      <c r="H46" s="7"/>
      <c r="I46" s="5">
        <v>42</v>
      </c>
      <c r="J46" s="43" t="s">
        <v>101</v>
      </c>
      <c r="K46" s="45">
        <v>0.017280092592592593</v>
      </c>
      <c r="L46" s="45">
        <v>0.0022569444444444447</v>
      </c>
      <c r="M46" s="45">
        <v>0.015023148148148148</v>
      </c>
    </row>
    <row r="47" spans="1:13" ht="15" customHeight="1">
      <c r="A47" s="44">
        <v>54</v>
      </c>
      <c r="B47" s="44" t="str">
        <f>IF(A47="","",VLOOKUP(A47,Entrants!$B$4:$D$105,3))</f>
        <v>AA</v>
      </c>
      <c r="C47" s="44">
        <v>43</v>
      </c>
      <c r="D47" s="114" t="str">
        <f>IF(A47="","",VLOOKUP(A47,Entrants!$B$4:$D$105,2))</f>
        <v>Lowes, Alison</v>
      </c>
      <c r="E47" s="45">
        <v>0.017881944444444443</v>
      </c>
      <c r="F47" s="45">
        <f>IF(A47="","",VLOOKUP(A47,Entrants!$B$4:$M$105,11))</f>
        <v>0.0020833333333333333</v>
      </c>
      <c r="G47" s="45">
        <f t="shared" si="0"/>
        <v>0.01579861111111111</v>
      </c>
      <c r="H47" s="7"/>
      <c r="I47" s="5">
        <v>43</v>
      </c>
      <c r="J47" s="43" t="s">
        <v>122</v>
      </c>
      <c r="K47" s="45">
        <v>0.01730324074074074</v>
      </c>
      <c r="L47" s="45">
        <v>0.0022569444444444447</v>
      </c>
      <c r="M47" s="45">
        <v>0.015046296296296295</v>
      </c>
    </row>
    <row r="48" spans="1:13" ht="15" customHeight="1">
      <c r="A48" s="44">
        <v>1</v>
      </c>
      <c r="B48" s="44" t="str">
        <f>IF(A48="","",VLOOKUP(A48,Entrants!$B$4:$D$105,3))</f>
        <v>MP</v>
      </c>
      <c r="C48" s="44">
        <v>44</v>
      </c>
      <c r="D48" s="114" t="str">
        <f>IF(A48="","",VLOOKUP(A48,Entrants!$B$4:$D$105,2))</f>
        <v>Barkley, Robby</v>
      </c>
      <c r="E48" s="45">
        <v>0.017916666666666668</v>
      </c>
      <c r="F48" s="45">
        <f>IF(A48="","",VLOOKUP(A48,Entrants!$B$4:$M$105,11))</f>
        <v>0.007118055555555555</v>
      </c>
      <c r="G48" s="45">
        <f t="shared" si="0"/>
        <v>0.010798611111111113</v>
      </c>
      <c r="H48" s="7"/>
      <c r="I48" s="5">
        <v>44</v>
      </c>
      <c r="J48" s="47" t="s">
        <v>57</v>
      </c>
      <c r="K48" s="6">
        <v>0.01752314814814815</v>
      </c>
      <c r="L48" s="6">
        <v>0.0024305555555555556</v>
      </c>
      <c r="M48" s="6">
        <v>0.015092592592592593</v>
      </c>
    </row>
    <row r="49" spans="1:13" ht="15" customHeight="1">
      <c r="A49" s="44">
        <v>93</v>
      </c>
      <c r="B49" s="44" t="str">
        <f>IF(A49="","",VLOOKUP(A49,Entrants!$B$4:$D$105,3))</f>
        <v>GT</v>
      </c>
      <c r="C49" s="44">
        <v>45</v>
      </c>
      <c r="D49" s="114" t="str">
        <f>IF(A49="","",VLOOKUP(A49,Entrants!$B$4:$D$105,2))</f>
        <v>Wardle, Debbie</v>
      </c>
      <c r="E49" s="45">
        <v>0.01806712962962963</v>
      </c>
      <c r="F49" s="45">
        <f>IF(A49="","",VLOOKUP(A49,Entrants!$B$4:$M$105,11))</f>
        <v>0.0015624999999999999</v>
      </c>
      <c r="G49" s="45">
        <f t="shared" si="0"/>
        <v>0.01650462962962963</v>
      </c>
      <c r="H49" s="7"/>
      <c r="I49" s="5">
        <v>45</v>
      </c>
      <c r="J49" s="43" t="s">
        <v>60</v>
      </c>
      <c r="K49" s="45">
        <v>0.017881944444444443</v>
      </c>
      <c r="L49" s="45">
        <v>0.0020833333333333333</v>
      </c>
      <c r="M49" s="45">
        <v>0.01579861111111111</v>
      </c>
    </row>
    <row r="50" spans="1:13" ht="15" customHeight="1">
      <c r="A50" s="44">
        <v>69</v>
      </c>
      <c r="B50" s="44" t="str">
        <f>IF(A50="","",VLOOKUP(A50,Entrants!$B$4:$D$105,3))</f>
        <v>AD</v>
      </c>
      <c r="C50" s="44">
        <v>46</v>
      </c>
      <c r="D50" s="114" t="str">
        <f>IF(A50="","",VLOOKUP(A50,Entrants!$B$4:$D$105,2))</f>
        <v>Ponton, Mark</v>
      </c>
      <c r="E50" s="45">
        <v>0.018090277777777778</v>
      </c>
      <c r="F50" s="45">
        <f>IF(A50="","",VLOOKUP(A50,Entrants!$B$4:$M$105,11))</f>
        <v>0.005381944444444445</v>
      </c>
      <c r="G50" s="45">
        <f t="shared" si="0"/>
        <v>0.012708333333333332</v>
      </c>
      <c r="H50" s="7"/>
      <c r="I50" s="5">
        <v>46</v>
      </c>
      <c r="J50" s="43" t="s">
        <v>139</v>
      </c>
      <c r="K50" s="45">
        <v>0.01806712962962963</v>
      </c>
      <c r="L50" s="45">
        <v>0.0015624999999999999</v>
      </c>
      <c r="M50" s="45">
        <v>0.01650462962962963</v>
      </c>
    </row>
    <row r="51" spans="1:13" ht="15" customHeight="1">
      <c r="A51" s="44">
        <v>74</v>
      </c>
      <c r="B51" s="44" t="str">
        <f>IF(A51="","",VLOOKUP(A51,Entrants!$B$4:$D$105,3))</f>
        <v>AD</v>
      </c>
      <c r="C51" s="44">
        <v>47</v>
      </c>
      <c r="D51" s="114" t="str">
        <f>IF(A51="","",VLOOKUP(A51,Entrants!$B$4:$D$105,2))</f>
        <v>Roberts, Dave</v>
      </c>
      <c r="E51" s="45">
        <v>0.018472222222222223</v>
      </c>
      <c r="F51" s="45">
        <f>IF(A51="","",VLOOKUP(A51,Entrants!$B$4:$M$105,11))</f>
        <v>0.005729166666666667</v>
      </c>
      <c r="G51" s="45">
        <f t="shared" si="0"/>
        <v>0.012743055555555556</v>
      </c>
      <c r="H51" s="7"/>
      <c r="I51" s="5">
        <v>47</v>
      </c>
      <c r="J51" s="43" t="s">
        <v>102</v>
      </c>
      <c r="K51" s="45">
        <v>0.017824074074074076</v>
      </c>
      <c r="L51" s="45">
        <v>0.0010416666666666667</v>
      </c>
      <c r="M51" s="45">
        <v>0.01678240740740741</v>
      </c>
    </row>
    <row r="52" spans="1:13" ht="15" customHeight="1">
      <c r="A52" s="44">
        <v>21</v>
      </c>
      <c r="B52" s="44" t="str">
        <f>IF(A52="","",VLOOKUP(A52,Entrants!$B$4:$D$105,3))</f>
        <v>HT</v>
      </c>
      <c r="C52" s="44">
        <v>48</v>
      </c>
      <c r="D52" s="114" t="str">
        <f>IF(A52="","",VLOOKUP(A52,Entrants!$B$4:$D$105,2))</f>
        <v>Dickinson, Ralph</v>
      </c>
      <c r="E52" s="45">
        <v>0.018796296296296297</v>
      </c>
      <c r="F52" s="45">
        <f>IF(A52="","",VLOOKUP(A52,Entrants!$B$4:$M$105,11))</f>
        <v>0.004861111111111111</v>
      </c>
      <c r="G52" s="45">
        <f t="shared" si="0"/>
        <v>0.013935185185185186</v>
      </c>
      <c r="I52" s="5">
        <v>48</v>
      </c>
      <c r="J52" s="43" t="s">
        <v>89</v>
      </c>
      <c r="K52" s="45">
        <v>0.01704861111111111</v>
      </c>
      <c r="L52" s="133">
        <v>-1</v>
      </c>
      <c r="M52" s="45">
        <v>0.017743055555555557</v>
      </c>
    </row>
    <row r="53" spans="1:13" ht="15" customHeight="1">
      <c r="A53" s="44"/>
      <c r="B53" s="44">
        <f>IF(A53="","",VLOOKUP(A53,Entrants!$B$4:$D$105,3))</f>
      </c>
      <c r="C53" s="44">
        <v>49</v>
      </c>
      <c r="D53" s="114">
        <f>IF(A53="","",VLOOKUP(A53,Entrants!$B$4:$D$105,2))</f>
      </c>
      <c r="E53" s="45"/>
      <c r="F53" s="45">
        <f>IF(A53="","",VLOOKUP(A53,Entrants!$B$4:$M$105,11))</f>
      </c>
      <c r="G53" s="45">
        <f t="shared" si="0"/>
      </c>
      <c r="I53" s="5">
        <v>49</v>
      </c>
      <c r="J53" s="43" t="s">
        <v>14</v>
      </c>
      <c r="K53" s="45"/>
      <c r="L53" s="45" t="s">
        <v>14</v>
      </c>
      <c r="M53" s="45" t="s">
        <v>14</v>
      </c>
    </row>
    <row r="54" spans="1:13" ht="15" customHeight="1">
      <c r="A54" s="44"/>
      <c r="B54" s="44">
        <f>IF(A54="","",VLOOKUP(A54,Entrants!$B$4:$D$105,3))</f>
      </c>
      <c r="C54" s="44">
        <v>50</v>
      </c>
      <c r="D54" s="114">
        <f>IF(A54="","",VLOOKUP(A54,Entrants!$B$4:$D$105,2))</f>
      </c>
      <c r="E54" s="45"/>
      <c r="F54" s="45">
        <f>IF(A54="","",VLOOKUP(A54,Entrants!$B$4:$M$105,11))</f>
      </c>
      <c r="G54" s="45">
        <f t="shared" si="0"/>
      </c>
      <c r="I54" s="5">
        <v>50</v>
      </c>
      <c r="J54" s="43" t="s">
        <v>14</v>
      </c>
      <c r="K54" s="45"/>
      <c r="L54" s="45" t="s">
        <v>14</v>
      </c>
      <c r="M54" s="45" t="s">
        <v>14</v>
      </c>
    </row>
    <row r="55" spans="1:13" ht="15" customHeight="1">
      <c r="A55" s="44"/>
      <c r="B55" s="44">
        <f>IF(A55="","",VLOOKUP(A55,Entrants!$B$4:$D$105,3))</f>
      </c>
      <c r="C55" s="44">
        <v>51</v>
      </c>
      <c r="D55" s="114">
        <f>IF(A55="","",VLOOKUP(A55,Entrants!$B$4:$D$105,2))</f>
      </c>
      <c r="E55" s="45"/>
      <c r="F55" s="45">
        <f>IF(A55="","",VLOOKUP(A55,Entrants!$B$4:$M$105,11))</f>
      </c>
      <c r="G55" s="45">
        <f t="shared" si="0"/>
      </c>
      <c r="I55" s="5">
        <v>51</v>
      </c>
      <c r="J55" s="43" t="s">
        <v>14</v>
      </c>
      <c r="K55" s="45"/>
      <c r="L55" s="45" t="s">
        <v>14</v>
      </c>
      <c r="M55" s="45" t="s">
        <v>14</v>
      </c>
    </row>
    <row r="56" spans="1:13" ht="15" customHeight="1">
      <c r="A56" s="44"/>
      <c r="B56" s="44">
        <f>IF(A56="","",VLOOKUP(A56,Entrants!$B$4:$D$105,3))</f>
      </c>
      <c r="C56" s="44">
        <v>52</v>
      </c>
      <c r="D56" s="114">
        <f>IF(A56="","",VLOOKUP(A56,Entrants!$B$4:$D$105,2))</f>
      </c>
      <c r="E56" s="45"/>
      <c r="F56" s="45">
        <f>IF(A56="","",VLOOKUP(A56,Entrants!$B$4:$M$105,11))</f>
      </c>
      <c r="G56" s="45">
        <f t="shared" si="0"/>
      </c>
      <c r="I56" s="5">
        <v>52</v>
      </c>
      <c r="J56" s="43" t="s">
        <v>14</v>
      </c>
      <c r="K56" s="45"/>
      <c r="L56" s="45" t="s">
        <v>14</v>
      </c>
      <c r="M56" s="45" t="s">
        <v>14</v>
      </c>
    </row>
    <row r="57" spans="1:13" ht="15" customHeight="1">
      <c r="A57" s="44"/>
      <c r="B57" s="44">
        <f>IF(A57="","",VLOOKUP(A57,Entrants!$B$4:$D$105,3))</f>
      </c>
      <c r="C57" s="44">
        <v>53</v>
      </c>
      <c r="D57" s="114">
        <f>IF(A57="","",VLOOKUP(A57,Entrants!$B$4:$D$105,2))</f>
      </c>
      <c r="E57" s="45"/>
      <c r="F57" s="45">
        <f>IF(A57="","",VLOOKUP(A57,Entrants!$B$4:$M$105,11))</f>
      </c>
      <c r="G57" s="45">
        <f t="shared" si="0"/>
      </c>
      <c r="I57" s="5">
        <v>53</v>
      </c>
      <c r="J57" s="47" t="s">
        <v>14</v>
      </c>
      <c r="K57" s="6"/>
      <c r="L57" s="6" t="s">
        <v>14</v>
      </c>
      <c r="M57" s="6" t="s">
        <v>14</v>
      </c>
    </row>
    <row r="58" spans="1:13" ht="15" customHeight="1">
      <c r="A58" s="44"/>
      <c r="B58" s="44">
        <f>IF(A58="","",VLOOKUP(A58,Entrants!$B$4:$D$105,3))</f>
      </c>
      <c r="C58" s="44">
        <v>54</v>
      </c>
      <c r="D58" s="114">
        <f>IF(A58="","",VLOOKUP(A58,Entrants!$B$4:$D$105,2))</f>
      </c>
      <c r="E58" s="45"/>
      <c r="F58" s="45">
        <f>IF(A58="","",VLOOKUP(A58,Entrants!$B$4:$M$105,11))</f>
      </c>
      <c r="G58" s="45">
        <f t="shared" si="0"/>
      </c>
      <c r="I58" s="5">
        <v>54</v>
      </c>
      <c r="J58" s="47" t="s">
        <v>14</v>
      </c>
      <c r="K58" s="6"/>
      <c r="L58" s="6" t="s">
        <v>14</v>
      </c>
      <c r="M58" s="6" t="s">
        <v>14</v>
      </c>
    </row>
    <row r="59" spans="1:13" ht="15" customHeight="1">
      <c r="A59" s="44"/>
      <c r="B59" s="44">
        <f>IF(A59="","",VLOOKUP(A59,Entrants!$B$4:$D$105,3))</f>
      </c>
      <c r="C59" s="44">
        <v>55</v>
      </c>
      <c r="D59" s="114">
        <f>IF(A59="","",VLOOKUP(A59,Entrants!$B$4:$D$105,2))</f>
      </c>
      <c r="E59" s="45"/>
      <c r="F59" s="45">
        <f>IF(A59="","",VLOOKUP(A59,Entrants!$B$4:$M$105,11))</f>
      </c>
      <c r="G59" s="45">
        <f t="shared" si="0"/>
      </c>
      <c r="I59" s="5">
        <v>55</v>
      </c>
      <c r="J59" s="7" t="s">
        <v>14</v>
      </c>
      <c r="K59" s="6"/>
      <c r="L59" s="6" t="s">
        <v>14</v>
      </c>
      <c r="M59" s="6" t="s">
        <v>14</v>
      </c>
    </row>
    <row r="60" spans="1:13" ht="15">
      <c r="A60" s="44"/>
      <c r="B60" s="44">
        <f>IF(A60="","",VLOOKUP(A60,Entrants!$B$4:$D$105,3))</f>
      </c>
      <c r="C60" s="44">
        <v>56</v>
      </c>
      <c r="D60" s="114">
        <f>IF(A60="","",VLOOKUP(A60,Entrants!$B$4:$D$105,2))</f>
      </c>
      <c r="E60" s="45"/>
      <c r="F60" s="45">
        <f>IF(A60="","",VLOOKUP(A60,Entrants!$B$4:$M$105,11))</f>
      </c>
      <c r="G60" s="45">
        <f t="shared" si="0"/>
      </c>
      <c r="I60" s="5">
        <v>56</v>
      </c>
      <c r="J60" s="47" t="s">
        <v>14</v>
      </c>
      <c r="K60" s="6"/>
      <c r="L60" s="6" t="s">
        <v>14</v>
      </c>
      <c r="M60" s="6" t="s">
        <v>14</v>
      </c>
    </row>
    <row r="61" spans="1:13" ht="15">
      <c r="A61" s="44"/>
      <c r="B61" s="44">
        <f>IF(A61="","",VLOOKUP(A61,Entrants!$B$4:$D$105,3))</f>
      </c>
      <c r="C61" s="44">
        <v>57</v>
      </c>
      <c r="D61" s="114">
        <f>IF(A61="","",VLOOKUP(A61,Entrants!$B$4:$D$105,2))</f>
      </c>
      <c r="E61" s="45"/>
      <c r="F61" s="45">
        <f>IF(A61="","",VLOOKUP(A61,Entrants!$B$4:$M$105,11))</f>
      </c>
      <c r="G61" s="45">
        <f t="shared" si="0"/>
      </c>
      <c r="I61" s="5">
        <v>57</v>
      </c>
      <c r="J61" s="47" t="s">
        <v>14</v>
      </c>
      <c r="K61" s="6"/>
      <c r="L61" s="6" t="s">
        <v>14</v>
      </c>
      <c r="M61" s="6" t="s">
        <v>14</v>
      </c>
    </row>
    <row r="62" spans="1:13" ht="15">
      <c r="A62" s="44"/>
      <c r="B62" s="44">
        <f>IF(A62="","",VLOOKUP(A62,Entrants!$B$4:$D$105,3))</f>
      </c>
      <c r="C62" s="44">
        <v>58</v>
      </c>
      <c r="D62" s="114">
        <f>IF(A62="","",VLOOKUP(A62,Entrants!$B$4:$D$105,2))</f>
      </c>
      <c r="E62" s="45"/>
      <c r="F62" s="45">
        <f>IF(A62="","",VLOOKUP(A62,Entrants!$B$4:$M$105,11))</f>
      </c>
      <c r="G62" s="45">
        <f t="shared" si="0"/>
      </c>
      <c r="I62" s="5">
        <v>58</v>
      </c>
      <c r="J62" s="47" t="s">
        <v>14</v>
      </c>
      <c r="K62" s="6"/>
      <c r="L62" s="6" t="s">
        <v>14</v>
      </c>
      <c r="M62" s="6" t="s">
        <v>14</v>
      </c>
    </row>
    <row r="63" spans="1:13" ht="15">
      <c r="A63" s="44"/>
      <c r="B63" s="44">
        <f>IF(A63="","",VLOOKUP(A63,Entrants!$B$4:$D$105,3))</f>
      </c>
      <c r="C63" s="44">
        <v>59</v>
      </c>
      <c r="D63" s="114">
        <f>IF(A63="","",VLOOKUP(A63,Entrants!$B$4:$D$105,2))</f>
      </c>
      <c r="E63" s="45"/>
      <c r="F63" s="45">
        <f>IF(A63="","",VLOOKUP(A63,Entrants!$B$4:$M$105,11))</f>
      </c>
      <c r="G63" s="45">
        <f t="shared" si="0"/>
      </c>
      <c r="I63" s="5">
        <v>59</v>
      </c>
      <c r="J63" s="47" t="s">
        <v>14</v>
      </c>
      <c r="K63" s="6"/>
      <c r="L63" s="6" t="s">
        <v>14</v>
      </c>
      <c r="M63" s="6" t="s">
        <v>14</v>
      </c>
    </row>
    <row r="64" spans="1:13" ht="15">
      <c r="A64" s="44"/>
      <c r="B64" s="44">
        <f>IF(A64="","",VLOOKUP(A64,Entrants!$B$4:$D$105,3))</f>
      </c>
      <c r="C64" s="44">
        <v>60</v>
      </c>
      <c r="D64" s="114">
        <f>IF(A64="","",VLOOKUP(A64,Entrants!$B$4:$D$105,2))</f>
      </c>
      <c r="E64" s="45"/>
      <c r="F64" s="45">
        <f>IF(A64="","",VLOOKUP(A64,Entrants!$B$4:$M$105,11))</f>
      </c>
      <c r="G64" s="45">
        <f t="shared" si="0"/>
      </c>
      <c r="I64" s="5">
        <v>60</v>
      </c>
      <c r="J64" s="47" t="s">
        <v>14</v>
      </c>
      <c r="K64" s="6"/>
      <c r="L64" s="6" t="s">
        <v>14</v>
      </c>
      <c r="M64" s="6" t="s">
        <v>14</v>
      </c>
    </row>
    <row r="65" spans="1:13" ht="15">
      <c r="A65" s="44"/>
      <c r="B65" s="44">
        <f>IF(A65="","",VLOOKUP(A65,Entrants!$B$4:$D$105,3))</f>
      </c>
      <c r="C65" s="44">
        <v>61</v>
      </c>
      <c r="D65" s="114">
        <f>IF(A65="","",VLOOKUP(A65,Entrants!$B$4:$D$105,2))</f>
      </c>
      <c r="E65" s="45"/>
      <c r="F65" s="45">
        <f>IF(A65="","",VLOOKUP(A65,Entrants!$B$4:$M$105,11))</f>
      </c>
      <c r="G65" s="45">
        <f t="shared" si="0"/>
      </c>
      <c r="I65" s="5">
        <v>61</v>
      </c>
      <c r="J65" s="47" t="s">
        <v>14</v>
      </c>
      <c r="K65" s="6"/>
      <c r="L65" s="6" t="s">
        <v>14</v>
      </c>
      <c r="M65" s="6" t="s">
        <v>14</v>
      </c>
    </row>
    <row r="66" spans="1:13" ht="15">
      <c r="A66" s="44"/>
      <c r="B66" s="44">
        <f>IF(A66="","",VLOOKUP(A66,Entrants!$B$4:$D$105,3))</f>
      </c>
      <c r="C66" s="44">
        <v>62</v>
      </c>
      <c r="D66" s="114">
        <f>IF(A66="","",VLOOKUP(A66,Entrants!$B$4:$D$105,2))</f>
      </c>
      <c r="E66" s="45"/>
      <c r="F66" s="45">
        <f>IF(A66="","",VLOOKUP(A66,Entrants!$B$4:$M$105,11))</f>
      </c>
      <c r="G66" s="45">
        <f t="shared" si="0"/>
      </c>
      <c r="I66" s="5">
        <v>62</v>
      </c>
      <c r="J66" s="47" t="s">
        <v>14</v>
      </c>
      <c r="K66" s="6"/>
      <c r="L66" s="6" t="s">
        <v>14</v>
      </c>
      <c r="M66" s="6" t="s">
        <v>14</v>
      </c>
    </row>
    <row r="67" spans="1:13" ht="15">
      <c r="A67" s="44"/>
      <c r="B67" s="44">
        <f>IF(A67="","",VLOOKUP(A67,Entrants!$B$4:$D$105,3))</f>
      </c>
      <c r="C67" s="44">
        <v>63</v>
      </c>
      <c r="D67" s="43">
        <f>IF(A67="","",VLOOKUP(A67,Entrants!$B$4:$D$105,2))</f>
      </c>
      <c r="E67" s="45"/>
      <c r="F67" s="45">
        <f>IF(A67="","",VLOOKUP(A67,Entrants!$B$4:$M$105,11))</f>
      </c>
      <c r="G67" s="45">
        <f aca="true" t="shared" si="1" ref="G67:G79">IF(D67="","",E67-F67)</f>
      </c>
      <c r="I67" s="5">
        <v>63</v>
      </c>
      <c r="J67" s="47" t="s">
        <v>14</v>
      </c>
      <c r="K67" s="6"/>
      <c r="L67" s="6" t="s">
        <v>14</v>
      </c>
      <c r="M67" s="6" t="s">
        <v>14</v>
      </c>
    </row>
    <row r="68" spans="1:13" ht="15">
      <c r="A68" s="44"/>
      <c r="B68" s="44">
        <f>IF(A68="","",VLOOKUP(A68,Entrants!$B$4:$D$105,3))</f>
      </c>
      <c r="C68" s="44">
        <v>64</v>
      </c>
      <c r="D68" s="43">
        <f>IF(A68="","",VLOOKUP(A68,Entrants!$B$4:$D$105,2))</f>
      </c>
      <c r="E68" s="46"/>
      <c r="F68" s="45">
        <f>IF(A68="","",VLOOKUP(A68,Entrants!$B$4:$M$105,11))</f>
      </c>
      <c r="G68" s="45">
        <f t="shared" si="1"/>
      </c>
      <c r="I68" s="5">
        <v>64</v>
      </c>
      <c r="J68" s="7" t="s">
        <v>14</v>
      </c>
      <c r="K68" s="6"/>
      <c r="L68" s="6" t="s">
        <v>14</v>
      </c>
      <c r="M68" s="6" t="s">
        <v>14</v>
      </c>
    </row>
    <row r="69" spans="1:13" ht="15">
      <c r="A69" s="44"/>
      <c r="B69" s="44">
        <f>IF(A69="","",VLOOKUP(A69,Entrants!$B$4:$D$105,3))</f>
      </c>
      <c r="C69" s="44">
        <v>65</v>
      </c>
      <c r="D69" s="43">
        <f>IF(A69="","",VLOOKUP(A69,Entrants!$B$4:$D$105,2))</f>
      </c>
      <c r="E69" s="46"/>
      <c r="F69" s="45">
        <f>IF(A69="","",VLOOKUP(A69,Entrants!$B$4:$M$105,11))</f>
      </c>
      <c r="G69" s="45">
        <f t="shared" si="1"/>
      </c>
      <c r="I69" s="5">
        <v>65</v>
      </c>
      <c r="J69" s="7" t="s">
        <v>14</v>
      </c>
      <c r="K69" s="6"/>
      <c r="L69" s="6" t="s">
        <v>14</v>
      </c>
      <c r="M69" s="6" t="s">
        <v>14</v>
      </c>
    </row>
    <row r="70" spans="1:13" ht="15">
      <c r="A70" s="44"/>
      <c r="B70" s="44">
        <f>IF(A70="","",VLOOKUP(A70,Entrants!$B$4:$D$105,3))</f>
      </c>
      <c r="C70" s="44">
        <v>66</v>
      </c>
      <c r="D70" s="43">
        <f>IF(A70="","",VLOOKUP(A70,Entrants!$B$4:$D$105,2))</f>
      </c>
      <c r="E70" s="46"/>
      <c r="F70" s="45">
        <f>IF(A70="","",VLOOKUP(A70,Entrants!$B$4:$M$105,11))</f>
      </c>
      <c r="G70" s="45">
        <f t="shared" si="1"/>
      </c>
      <c r="I70" s="5">
        <v>66</v>
      </c>
      <c r="J70" s="7" t="s">
        <v>14</v>
      </c>
      <c r="K70" s="6"/>
      <c r="L70" s="6" t="s">
        <v>14</v>
      </c>
      <c r="M70" s="6" t="s">
        <v>14</v>
      </c>
    </row>
    <row r="71" spans="1:13" ht="15">
      <c r="A71" s="44"/>
      <c r="B71" s="44">
        <f>IF(A71="","",VLOOKUP(A71,Entrants!$B$4:$D$105,3))</f>
      </c>
      <c r="C71" s="44">
        <v>67</v>
      </c>
      <c r="D71" s="43">
        <f>IF(A71="","",VLOOKUP(A71,Entrants!$B$4:$D$105,2))</f>
      </c>
      <c r="E71" s="46"/>
      <c r="F71" s="45">
        <f>IF(A71="","",VLOOKUP(A71,Entrants!$B$4:$M$105,11))</f>
      </c>
      <c r="G71" s="45">
        <f t="shared" si="1"/>
      </c>
      <c r="I71" s="5">
        <v>67</v>
      </c>
      <c r="J71" s="7" t="s">
        <v>14</v>
      </c>
      <c r="K71" s="6"/>
      <c r="L71" s="6" t="s">
        <v>14</v>
      </c>
      <c r="M71" s="6" t="s">
        <v>14</v>
      </c>
    </row>
    <row r="72" spans="1:13" ht="15">
      <c r="A72" s="44"/>
      <c r="B72" s="44">
        <f>IF(A72="","",VLOOKUP(A72,Entrants!$B$4:$D$105,3))</f>
      </c>
      <c r="C72" s="44">
        <v>68</v>
      </c>
      <c r="D72" s="43">
        <f>IF(A72="","",VLOOKUP(A72,Entrants!$B$4:$D$105,2))</f>
      </c>
      <c r="E72" s="46"/>
      <c r="F72" s="45">
        <f>IF(A72="","",VLOOKUP(A72,Entrants!$B$4:$M$105,11))</f>
      </c>
      <c r="G72" s="45">
        <f t="shared" si="1"/>
      </c>
      <c r="I72" s="5">
        <v>68</v>
      </c>
      <c r="J72" s="47" t="s">
        <v>14</v>
      </c>
      <c r="K72" s="6"/>
      <c r="L72" s="6" t="s">
        <v>14</v>
      </c>
      <c r="M72" s="6" t="s">
        <v>14</v>
      </c>
    </row>
    <row r="73" spans="1:13" ht="15">
      <c r="A73" s="44"/>
      <c r="B73" s="44">
        <f>IF(A73="","",VLOOKUP(A73,Entrants!$B$4:$D$105,3))</f>
      </c>
      <c r="C73" s="44">
        <v>69</v>
      </c>
      <c r="D73" s="43">
        <f>IF(A73="","",VLOOKUP(A73,Entrants!$B$4:$D$105,2))</f>
      </c>
      <c r="E73" s="46"/>
      <c r="F73" s="45">
        <f>IF(A73="","",VLOOKUP(A73,Entrants!$B$4:$M$105,11))</f>
      </c>
      <c r="G73" s="45">
        <f t="shared" si="1"/>
      </c>
      <c r="I73" s="5">
        <v>69</v>
      </c>
      <c r="J73" s="7" t="s">
        <v>14</v>
      </c>
      <c r="K73" s="6"/>
      <c r="L73" s="6" t="s">
        <v>14</v>
      </c>
      <c r="M73" s="6" t="s">
        <v>14</v>
      </c>
    </row>
    <row r="74" spans="1:13" ht="15">
      <c r="A74" s="44"/>
      <c r="B74" s="44">
        <f>IF(A74="","",VLOOKUP(A74,Entrants!$B$4:$D$105,3))</f>
      </c>
      <c r="C74" s="44">
        <v>70</v>
      </c>
      <c r="D74" s="43">
        <f>IF(A74="","",VLOOKUP(A74,Entrants!$B$4:$D$105,2))</f>
      </c>
      <c r="E74" s="46"/>
      <c r="F74" s="45">
        <f>IF(A74="","",VLOOKUP(A74,Entrants!$B$4:$M$105,11))</f>
      </c>
      <c r="G74" s="45">
        <f t="shared" si="1"/>
      </c>
      <c r="I74" s="5">
        <v>70</v>
      </c>
      <c r="J74" s="7" t="s">
        <v>14</v>
      </c>
      <c r="K74" s="6"/>
      <c r="L74" s="6" t="s">
        <v>14</v>
      </c>
      <c r="M74" s="6" t="s">
        <v>14</v>
      </c>
    </row>
    <row r="75" spans="1:13" ht="15">
      <c r="A75" s="44"/>
      <c r="B75" s="44">
        <f>IF(A75="","",VLOOKUP(A75,Entrants!$B$4:$D$105,3))</f>
      </c>
      <c r="C75" s="44">
        <v>71</v>
      </c>
      <c r="D75" s="43">
        <f>IF(A75="","",VLOOKUP(A75,Entrants!$B$4:$D$105,2))</f>
      </c>
      <c r="E75" s="46"/>
      <c r="F75" s="45">
        <f>IF(A75="","",VLOOKUP(A75,Entrants!$B$4:$M$105,11))</f>
      </c>
      <c r="G75" s="45">
        <f t="shared" si="1"/>
      </c>
      <c r="I75" s="5">
        <v>71</v>
      </c>
      <c r="J75" s="47" t="s">
        <v>14</v>
      </c>
      <c r="K75" s="6"/>
      <c r="L75" s="6" t="s">
        <v>14</v>
      </c>
      <c r="M75" s="6" t="s">
        <v>14</v>
      </c>
    </row>
    <row r="76" spans="1:13" ht="15">
      <c r="A76" s="44"/>
      <c r="B76" s="44">
        <f>IF(A76="","",VLOOKUP(A76,Entrants!$B$4:$D$105,3))</f>
      </c>
      <c r="C76" s="44">
        <v>72</v>
      </c>
      <c r="D76" s="43">
        <f>IF(A76="","",VLOOKUP(A76,Entrants!$B$4:$D$105,2))</f>
      </c>
      <c r="E76" s="46"/>
      <c r="F76" s="45">
        <f>IF(A76="","",VLOOKUP(A76,Entrants!$B$4:$M$105,11))</f>
      </c>
      <c r="G76" s="45">
        <f t="shared" si="1"/>
      </c>
      <c r="I76" s="5">
        <v>72</v>
      </c>
      <c r="J76" s="7" t="s">
        <v>14</v>
      </c>
      <c r="K76" s="6"/>
      <c r="L76" s="6" t="s">
        <v>14</v>
      </c>
      <c r="M76" s="6" t="s">
        <v>14</v>
      </c>
    </row>
    <row r="77" spans="1:13" ht="15">
      <c r="A77" s="44"/>
      <c r="B77" s="44">
        <f>IF(A77="","",VLOOKUP(A77,Entrants!$B$4:$D$105,3))</f>
      </c>
      <c r="C77" s="44">
        <v>73</v>
      </c>
      <c r="D77" s="43">
        <f>IF(A77="","",VLOOKUP(A77,Entrants!$B$4:$D$105,2))</f>
      </c>
      <c r="E77" s="46"/>
      <c r="F77" s="45">
        <f>IF(A77="","",VLOOKUP(A77,Entrants!$B$4:$M$105,11))</f>
      </c>
      <c r="G77" s="45">
        <f t="shared" si="1"/>
      </c>
      <c r="I77" s="5">
        <v>73</v>
      </c>
      <c r="J77" s="47" t="s">
        <v>14</v>
      </c>
      <c r="K77" s="6"/>
      <c r="L77" s="6" t="s">
        <v>14</v>
      </c>
      <c r="M77" s="6" t="s">
        <v>14</v>
      </c>
    </row>
    <row r="78" spans="1:13" ht="15">
      <c r="A78" s="44"/>
      <c r="B78" s="44">
        <f>IF(A78="","",VLOOKUP(A78,Entrants!$B$4:$D$105,3))</f>
      </c>
      <c r="C78" s="44">
        <v>74</v>
      </c>
      <c r="D78" s="43">
        <f>IF(A78="","",VLOOKUP(A78,Entrants!$B$4:$D$105,2))</f>
      </c>
      <c r="E78" s="46"/>
      <c r="F78" s="45">
        <f>IF(A78="","",VLOOKUP(A78,Entrants!$B$4:$M$105,11))</f>
      </c>
      <c r="G78" s="45">
        <f t="shared" si="1"/>
      </c>
      <c r="I78" s="5">
        <v>74</v>
      </c>
      <c r="J78" s="47" t="s">
        <v>14</v>
      </c>
      <c r="K78" s="6"/>
      <c r="L78" s="6" t="s">
        <v>14</v>
      </c>
      <c r="M78" s="6" t="s">
        <v>14</v>
      </c>
    </row>
    <row r="79" spans="1:13" ht="15">
      <c r="A79" s="44"/>
      <c r="B79" s="44">
        <f>IF(A79="","",VLOOKUP(A79,Entrants!$B$4:$D$105,3))</f>
      </c>
      <c r="C79" s="44">
        <v>75</v>
      </c>
      <c r="D79" s="43">
        <f>IF(A79="","",VLOOKUP(A79,Entrants!$B$4:$D$105,2))</f>
      </c>
      <c r="E79" s="46"/>
      <c r="F79" s="45">
        <f>IF(A79="","",VLOOKUP(A79,Entrants!$B$4:$M$105,11))</f>
      </c>
      <c r="G79" s="45">
        <f t="shared" si="1"/>
      </c>
      <c r="I79" s="5">
        <v>75</v>
      </c>
      <c r="J79" s="7" t="s">
        <v>14</v>
      </c>
      <c r="K79" s="6"/>
      <c r="L79" s="6" t="s">
        <v>14</v>
      </c>
      <c r="M79" s="6" t="s">
        <v>14</v>
      </c>
    </row>
    <row r="80" spans="2:12" ht="15">
      <c r="B80" s="44">
        <f>IF(A80="","",VLOOKUP(A80,Entrants!$B$4:$D$105,3))</f>
      </c>
      <c r="C80" s="44">
        <v>76</v>
      </c>
      <c r="D80" s="43">
        <f>IF(A80="","",VLOOKUP(A80,Entrants!$B$4:$D$105,2))</f>
      </c>
      <c r="F80" s="45">
        <f>IF(A80="","",VLOOKUP(A80,Entrants!$B$4:$M$105,11))</f>
      </c>
      <c r="I80" s="5">
        <v>76</v>
      </c>
    </row>
    <row r="81" spans="2:12" ht="15">
      <c r="B81" s="44">
        <f>IF(A81="","",VLOOKUP(A81,Entrants!$B$4:$D$105,3))</f>
      </c>
      <c r="C81" s="44">
        <v>77</v>
      </c>
      <c r="D81" s="43">
        <f>IF(A81="","",VLOOKUP(A81,Entrants!$B$4:$D$105,2))</f>
      </c>
      <c r="F81" s="45">
        <f>IF(A81="","",VLOOKUP(A81,Entrants!$B$4:$M$105,11))</f>
      </c>
      <c r="I81" s="5">
        <v>77</v>
      </c>
    </row>
    <row r="82" spans="2:12" ht="15">
      <c r="B82" s="44">
        <f>IF(A82="","",VLOOKUP(A82,Entrants!$B$4:$D$105,3))</f>
      </c>
      <c r="C82" s="44">
        <v>78</v>
      </c>
      <c r="D82" s="43">
        <f>IF(A82="","",VLOOKUP(A82,Entrants!$B$4:$D$105,2))</f>
      </c>
      <c r="F82" s="45">
        <f>IF(A82="","",VLOOKUP(A82,Entrants!$B$4:$M$105,11))</f>
      </c>
      <c r="I82" s="5">
        <v>78</v>
      </c>
    </row>
    <row r="83" spans="2:12" ht="15">
      <c r="B83" s="44">
        <f>IF(A83="","",VLOOKUP(A83,Entrants!$B$4:$D$105,3))</f>
      </c>
      <c r="C83" s="44">
        <v>79</v>
      </c>
      <c r="D83" s="43">
        <f>IF(A83="","",VLOOKUP(A83,Entrants!$B$4:$D$105,2))</f>
      </c>
      <c r="F83" s="45">
        <f>IF(A83="","",VLOOKUP(A83,Entrants!$B$4:$M$105,11))</f>
      </c>
      <c r="I83" s="5">
        <v>79</v>
      </c>
    </row>
    <row r="84" spans="2:12" ht="15">
      <c r="B84" s="44">
        <f>IF(A84="","",VLOOKUP(A84,Entrants!$B$4:$D$105,3))</f>
      </c>
      <c r="C84" s="44">
        <v>80</v>
      </c>
      <c r="D84" s="43">
        <f>IF(A84="","",VLOOKUP(A84,Entrants!$B$4:$D$105,2))</f>
      </c>
      <c r="F84" s="45">
        <f>IF(A84="","",VLOOKUP(A84,Entrants!$B$4:$M$105,11))</f>
      </c>
      <c r="I84" s="5">
        <v>80</v>
      </c>
    </row>
  </sheetData>
  <sheetProtection/>
  <mergeCells count="1">
    <mergeCell ref="J2:L2"/>
  </mergeCells>
  <printOptions/>
  <pageMargins left="0.7480314960629921" right="0.7480314960629921" top="0.5511811023622047" bottom="0.5905511811023623" header="0.5118110236220472" footer="0.5118110236220472"/>
  <pageSetup fitToHeight="1" fitToWidth="1" horizontalDpi="300" verticalDpi="300" orientation="portrait" paperSize="9" scale="38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M84"/>
  <sheetViews>
    <sheetView zoomScale="75" zoomScaleNormal="75" zoomScalePageLayoutView="0" workbookViewId="0" topLeftCell="A1">
      <selection activeCell="H57" sqref="H57"/>
    </sheetView>
  </sheetViews>
  <sheetFormatPr defaultColWidth="9.140625" defaultRowHeight="12.75"/>
  <cols>
    <col min="1" max="2" width="10.7109375" style="1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1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4" t="s">
        <v>146</v>
      </c>
      <c r="B1" s="4"/>
      <c r="C1" s="18"/>
      <c r="D1" s="18"/>
      <c r="E1" s="18"/>
      <c r="F1" s="18"/>
      <c r="G1" s="18"/>
      <c r="H1" s="18"/>
      <c r="K1" s="3"/>
    </row>
    <row r="2" spans="1:12" ht="20.25" customHeight="1">
      <c r="A2" s="4"/>
      <c r="B2" s="4"/>
      <c r="C2" s="18"/>
      <c r="D2" s="18"/>
      <c r="E2" s="18"/>
      <c r="F2" s="18"/>
      <c r="G2" s="18"/>
      <c r="H2" s="18"/>
      <c r="J2" s="141" t="s">
        <v>31</v>
      </c>
      <c r="K2" s="141"/>
      <c r="L2" s="141"/>
    </row>
    <row r="3" spans="1:13" ht="15" customHeight="1">
      <c r="A3" s="49" t="s">
        <v>7</v>
      </c>
      <c r="B3" s="49" t="s">
        <v>28</v>
      </c>
      <c r="C3" s="50"/>
      <c r="D3" s="51"/>
      <c r="E3" s="50"/>
      <c r="F3" s="50"/>
      <c r="G3" s="50"/>
      <c r="H3" s="50"/>
      <c r="I3" s="50"/>
      <c r="J3" s="50"/>
      <c r="K3" s="50"/>
      <c r="L3" s="50"/>
      <c r="M3" s="50"/>
    </row>
    <row r="4" spans="1:13" ht="15" customHeight="1">
      <c r="A4" s="49" t="s">
        <v>8</v>
      </c>
      <c r="B4" s="49" t="s">
        <v>29</v>
      </c>
      <c r="C4" s="49" t="s">
        <v>9</v>
      </c>
      <c r="D4" s="52" t="s">
        <v>10</v>
      </c>
      <c r="E4" s="49" t="s">
        <v>11</v>
      </c>
      <c r="F4" s="49" t="s">
        <v>12</v>
      </c>
      <c r="G4" s="49" t="s">
        <v>13</v>
      </c>
      <c r="H4" s="50"/>
      <c r="I4" s="49" t="s">
        <v>9</v>
      </c>
      <c r="J4" s="52" t="s">
        <v>10</v>
      </c>
      <c r="K4" s="49" t="s">
        <v>11</v>
      </c>
      <c r="L4" s="49" t="s">
        <v>12</v>
      </c>
      <c r="M4" s="49" t="s">
        <v>13</v>
      </c>
    </row>
    <row r="5" spans="1:13" ht="15" customHeight="1">
      <c r="A5" s="44">
        <v>39</v>
      </c>
      <c r="B5" s="44">
        <f>IF(A5="","",VLOOKUP(A5,Entrants!$B$4:$D$105,3))</f>
        <v>0</v>
      </c>
      <c r="C5" s="44">
        <v>1</v>
      </c>
      <c r="D5" s="114" t="str">
        <f>IF(A5="","",VLOOKUP(A5,Entrants!$B$4:$D$105,2))</f>
        <v>Wood, Ella</v>
      </c>
      <c r="E5" s="45">
        <v>0.015462962962962963</v>
      </c>
      <c r="F5" s="45">
        <f>IF(A5="","",VLOOKUP(A5,Entrants!$B$4:$M$105,12))</f>
        <v>0.0006944444444444445</v>
      </c>
      <c r="G5" s="45">
        <f aca="true" t="shared" si="0" ref="G5:G66">IF(D5="","",E5-F5)</f>
        <v>0.01476851851851852</v>
      </c>
      <c r="H5" s="7"/>
      <c r="I5" s="5">
        <v>1</v>
      </c>
      <c r="J5" s="47" t="s">
        <v>44</v>
      </c>
      <c r="K5" s="6">
        <v>0.01709490740740741</v>
      </c>
      <c r="L5" s="6">
        <v>0.007986111111111112</v>
      </c>
      <c r="M5" s="6">
        <v>0.009108796296296297</v>
      </c>
    </row>
    <row r="6" spans="1:13" ht="15" customHeight="1">
      <c r="A6" s="44">
        <v>76</v>
      </c>
      <c r="B6" s="44" t="str">
        <f>IF(A6="","",VLOOKUP(A6,Entrants!$B$4:$D$105,3))</f>
        <v>AA</v>
      </c>
      <c r="C6" s="44">
        <v>2</v>
      </c>
      <c r="D6" s="114" t="str">
        <f>IF(A6="","",VLOOKUP(A6,Entrants!$B$4:$D$105,2))</f>
        <v>Rochester, Sue</v>
      </c>
      <c r="E6" s="45">
        <v>0.016655092592592593</v>
      </c>
      <c r="F6" s="142">
        <v>-0.3</v>
      </c>
      <c r="G6" s="45">
        <v>0.017002314814814814</v>
      </c>
      <c r="H6" s="7"/>
      <c r="I6" s="5">
        <v>2</v>
      </c>
      <c r="J6" s="43" t="s">
        <v>127</v>
      </c>
      <c r="K6" s="45">
        <v>0.017152777777777777</v>
      </c>
      <c r="L6" s="45">
        <v>0.007986111111111112</v>
      </c>
      <c r="M6" s="45">
        <v>0.009166666666666665</v>
      </c>
    </row>
    <row r="7" spans="1:13" ht="15" customHeight="1">
      <c r="A7" s="44">
        <v>1</v>
      </c>
      <c r="B7" s="44" t="str">
        <f>IF(A7="","",VLOOKUP(A7,Entrants!$B$4:$D$105,3))</f>
        <v>MP</v>
      </c>
      <c r="C7" s="44">
        <v>3</v>
      </c>
      <c r="D7" s="114" t="str">
        <f>IF(A7="","",VLOOKUP(A7,Entrants!$B$4:$D$105,2))</f>
        <v>Barkley, Robby</v>
      </c>
      <c r="E7" s="45">
        <v>0.016886574074074075</v>
      </c>
      <c r="F7" s="45">
        <f>IF(A7="","",VLOOKUP(A7,Entrants!$B$4:$M$105,12))</f>
        <v>0.006944444444444444</v>
      </c>
      <c r="G7" s="45">
        <f t="shared" si="0"/>
        <v>0.00994212962962963</v>
      </c>
      <c r="H7" s="7"/>
      <c r="I7" s="5">
        <v>3</v>
      </c>
      <c r="J7" s="43" t="s">
        <v>56</v>
      </c>
      <c r="K7" s="45">
        <v>0.017361111111111112</v>
      </c>
      <c r="L7" s="45">
        <v>0.007986111111111112</v>
      </c>
      <c r="M7" s="45">
        <v>0.009375</v>
      </c>
    </row>
    <row r="8" spans="1:13" ht="15" customHeight="1">
      <c r="A8" s="44">
        <v>58</v>
      </c>
      <c r="B8" s="44" t="str">
        <f>IF(A8="","",VLOOKUP(A8,Entrants!$B$4:$D$105,3))</f>
        <v>WG</v>
      </c>
      <c r="C8" s="44">
        <v>4</v>
      </c>
      <c r="D8" s="114" t="str">
        <f>IF(A8="","",VLOOKUP(A8,Entrants!$B$4:$D$105,2))</f>
        <v>Masterman, Jake</v>
      </c>
      <c r="E8" s="45">
        <v>0.0169212962962963</v>
      </c>
      <c r="F8" s="45">
        <f>IF(A8="","",VLOOKUP(A8,Entrants!$B$4:$M$105,12))</f>
        <v>0.006944444444444444</v>
      </c>
      <c r="G8" s="45">
        <f t="shared" si="0"/>
        <v>0.009976851851851855</v>
      </c>
      <c r="H8" s="7"/>
      <c r="I8" s="5">
        <v>4</v>
      </c>
      <c r="J8" s="43" t="s">
        <v>261</v>
      </c>
      <c r="K8" s="45">
        <v>0.016886574074074075</v>
      </c>
      <c r="L8" s="45">
        <v>0.006944444444444444</v>
      </c>
      <c r="M8" s="45">
        <v>0.00994212962962963</v>
      </c>
    </row>
    <row r="9" spans="1:13" ht="15" customHeight="1">
      <c r="A9" s="44">
        <v>72</v>
      </c>
      <c r="B9" s="44" t="str">
        <f>IF(A9="","",VLOOKUP(A9,Entrants!$B$4:$D$105,3))</f>
        <v>GAL</v>
      </c>
      <c r="C9" s="44">
        <v>5</v>
      </c>
      <c r="D9" s="114" t="str">
        <f>IF(A9="","",VLOOKUP(A9,Entrants!$B$4:$D$105,2))</f>
        <v>Raithby, Hayley</v>
      </c>
      <c r="E9" s="45">
        <v>0.016967592592592593</v>
      </c>
      <c r="F9" s="45">
        <f>IF(A9="","",VLOOKUP(A9,Entrants!$B$4:$M$105,12))</f>
        <v>0.0038194444444444443</v>
      </c>
      <c r="G9" s="45">
        <f t="shared" si="0"/>
        <v>0.013148148148148148</v>
      </c>
      <c r="H9" s="7"/>
      <c r="I9" s="5">
        <v>5</v>
      </c>
      <c r="J9" s="43" t="s">
        <v>131</v>
      </c>
      <c r="K9" s="45">
        <v>0.0169212962962963</v>
      </c>
      <c r="L9" s="45">
        <v>0.006944444444444444</v>
      </c>
      <c r="M9" s="45">
        <v>0.009976851851851855</v>
      </c>
    </row>
    <row r="10" spans="1:13" ht="15" customHeight="1">
      <c r="A10" s="44">
        <v>47</v>
      </c>
      <c r="B10" s="44" t="str">
        <f>IF(A10="","",VLOOKUP(A10,Entrants!$B$4:$D$105,3))</f>
        <v>RR</v>
      </c>
      <c r="C10" s="44">
        <v>6</v>
      </c>
      <c r="D10" s="114" t="str">
        <f>IF(A10="","",VLOOKUP(A10,Entrants!$B$4:$D$105,2))</f>
        <v>Ingram, Ron</v>
      </c>
      <c r="E10" s="45">
        <v>0.01699074074074074</v>
      </c>
      <c r="F10" s="45">
        <f>IF(A10="","",VLOOKUP(A10,Entrants!$B$4:$M$105,12))</f>
        <v>0.003298611111111111</v>
      </c>
      <c r="G10" s="45">
        <f t="shared" si="0"/>
        <v>0.013692129629629629</v>
      </c>
      <c r="H10" s="7"/>
      <c r="I10" s="5">
        <v>6</v>
      </c>
      <c r="J10" s="43" t="s">
        <v>77</v>
      </c>
      <c r="K10" s="45">
        <v>0.017453703703703704</v>
      </c>
      <c r="L10" s="45">
        <v>0.007291666666666666</v>
      </c>
      <c r="M10" s="45">
        <v>0.010162037037037039</v>
      </c>
    </row>
    <row r="11" spans="1:13" ht="15" customHeight="1">
      <c r="A11" s="44">
        <v>74</v>
      </c>
      <c r="B11" s="44" t="str">
        <f>IF(A11="","",VLOOKUP(A11,Entrants!$B$4:$D$105,3))</f>
        <v>AD</v>
      </c>
      <c r="C11" s="44">
        <v>7</v>
      </c>
      <c r="D11" s="114" t="str">
        <f>IF(A11="","",VLOOKUP(A11,Entrants!$B$4:$D$105,2))</f>
        <v>Roberts, Dave</v>
      </c>
      <c r="E11" s="45">
        <v>0.017013888888888887</v>
      </c>
      <c r="F11" s="45">
        <f>IF(A11="","",VLOOKUP(A11,Entrants!$B$4:$M$105,12))</f>
        <v>0.005555555555555556</v>
      </c>
      <c r="G11" s="45">
        <f t="shared" si="0"/>
        <v>0.01145833333333333</v>
      </c>
      <c r="H11" s="7"/>
      <c r="I11" s="5">
        <v>7</v>
      </c>
      <c r="J11" s="47" t="s">
        <v>132</v>
      </c>
      <c r="K11" s="6">
        <v>0.017083333333333336</v>
      </c>
      <c r="L11" s="6">
        <v>0.0067708333333333336</v>
      </c>
      <c r="M11" s="6">
        <v>0.010312500000000002</v>
      </c>
    </row>
    <row r="12" spans="1:13" ht="15" customHeight="1">
      <c r="A12" s="44">
        <v>69</v>
      </c>
      <c r="B12" s="44" t="str">
        <f>IF(A12="","",VLOOKUP(A12,Entrants!$B$4:$D$105,3))</f>
        <v>AD</v>
      </c>
      <c r="C12" s="44">
        <v>8</v>
      </c>
      <c r="D12" s="114" t="str">
        <f>IF(A12="","",VLOOKUP(A12,Entrants!$B$4:$D$105,2))</f>
        <v>Ponton, Mark</v>
      </c>
      <c r="E12" s="45">
        <v>0.017037037037037038</v>
      </c>
      <c r="F12" s="45">
        <f>IF(A12="","",VLOOKUP(A12,Entrants!$B$4:$M$105,12))</f>
        <v>0.005208333333333333</v>
      </c>
      <c r="G12" s="45">
        <f t="shared" si="0"/>
        <v>0.011828703703703706</v>
      </c>
      <c r="H12" s="7"/>
      <c r="I12" s="5">
        <v>8</v>
      </c>
      <c r="J12" s="43" t="s">
        <v>72</v>
      </c>
      <c r="K12" s="45">
        <v>0.01744212962962963</v>
      </c>
      <c r="L12" s="45">
        <v>0.007118055555555555</v>
      </c>
      <c r="M12" s="45">
        <v>0.010324074074074076</v>
      </c>
    </row>
    <row r="13" spans="1:13" ht="15" customHeight="1">
      <c r="A13" s="44">
        <v>62</v>
      </c>
      <c r="B13" s="44">
        <f>IF(A13="","",VLOOKUP(A13,Entrants!$B$4:$D$105,3))</f>
        <v>0</v>
      </c>
      <c r="C13" s="44">
        <v>9</v>
      </c>
      <c r="D13" s="114" t="str">
        <f>IF(A13="","",VLOOKUP(A13,Entrants!$B$4:$D$105,2))</f>
        <v>McGarry, David</v>
      </c>
      <c r="E13" s="45">
        <v>0.017037037037037038</v>
      </c>
      <c r="F13" s="45">
        <f>IF(A13="","",VLOOKUP(A13,Entrants!$B$4:$M$105,12))</f>
        <v>0.005381944444444445</v>
      </c>
      <c r="G13" s="45">
        <f t="shared" si="0"/>
        <v>0.011655092592592592</v>
      </c>
      <c r="H13" s="7"/>
      <c r="I13" s="5">
        <v>9</v>
      </c>
      <c r="J13" s="43" t="s">
        <v>48</v>
      </c>
      <c r="K13" s="45">
        <v>0.01721064814814815</v>
      </c>
      <c r="L13" s="45">
        <v>0.0067708333333333336</v>
      </c>
      <c r="M13" s="45">
        <v>0.010439814814814815</v>
      </c>
    </row>
    <row r="14" spans="1:13" ht="15" customHeight="1">
      <c r="A14" s="44">
        <v>37</v>
      </c>
      <c r="B14" s="44">
        <f>IF(A14="","",VLOOKUP(A14,Entrants!$B$4:$D$105,3))</f>
        <v>0</v>
      </c>
      <c r="C14" s="44">
        <v>10</v>
      </c>
      <c r="D14" s="114" t="str">
        <f>IF(A14="","",VLOOKUP(A14,Entrants!$B$4:$D$105,2))</f>
        <v>Grieves, Andrew</v>
      </c>
      <c r="E14" s="45">
        <v>0.01704861111111111</v>
      </c>
      <c r="F14" s="45">
        <f>IF(A14="","",VLOOKUP(A14,Entrants!$B$4:$M$105,12))</f>
        <v>0.005381944444444445</v>
      </c>
      <c r="G14" s="45">
        <f t="shared" si="0"/>
        <v>0.011666666666666665</v>
      </c>
      <c r="H14" s="7"/>
      <c r="I14" s="5">
        <v>10</v>
      </c>
      <c r="J14" s="43" t="s">
        <v>79</v>
      </c>
      <c r="K14" s="45">
        <v>0.01707175925925926</v>
      </c>
      <c r="L14" s="45">
        <v>0.006597222222222222</v>
      </c>
      <c r="M14" s="45">
        <v>0.010474537037037036</v>
      </c>
    </row>
    <row r="15" spans="1:13" ht="15" customHeight="1">
      <c r="A15" s="44">
        <v>78</v>
      </c>
      <c r="B15" s="44" t="str">
        <f>IF(A15="","",VLOOKUP(A15,Entrants!$B$4:$D$105,3))</f>
        <v>WG</v>
      </c>
      <c r="C15" s="44">
        <v>11</v>
      </c>
      <c r="D15" s="114" t="str">
        <f>IF(A15="","",VLOOKUP(A15,Entrants!$B$4:$D$105,2))</f>
        <v>Scott, Erin</v>
      </c>
      <c r="E15" s="45">
        <v>0.01704861111111111</v>
      </c>
      <c r="F15" s="45">
        <f>IF(A15="","",VLOOKUP(A15,Entrants!$B$4:$M$105,12))</f>
        <v>0.005555555555555556</v>
      </c>
      <c r="G15" s="45">
        <f t="shared" si="0"/>
        <v>0.011493055555555555</v>
      </c>
      <c r="H15" s="7"/>
      <c r="I15" s="5">
        <v>11</v>
      </c>
      <c r="J15" s="43" t="s">
        <v>73</v>
      </c>
      <c r="K15" s="45">
        <v>0.01758101851851852</v>
      </c>
      <c r="L15" s="45">
        <v>0.006944444444444444</v>
      </c>
      <c r="M15" s="45">
        <v>0.010636574074074076</v>
      </c>
    </row>
    <row r="16" spans="1:13" ht="15" customHeight="1">
      <c r="A16" s="44">
        <v>91</v>
      </c>
      <c r="B16" s="44">
        <f>IF(A16="","",VLOOKUP(A16,Entrants!$B$4:$D$105,3))</f>
        <v>0</v>
      </c>
      <c r="C16" s="44">
        <v>12</v>
      </c>
      <c r="D16" s="114" t="str">
        <f>IF(A16="","",VLOOKUP(A16,Entrants!$B$4:$D$105,2))</f>
        <v>Turnbull, Paul</v>
      </c>
      <c r="E16" s="45">
        <v>0.01707175925925926</v>
      </c>
      <c r="F16" s="45">
        <f>IF(A16="","",VLOOKUP(A16,Entrants!$B$4:$M$105,12))</f>
        <v>0.005381944444444445</v>
      </c>
      <c r="G16" s="45">
        <f t="shared" si="0"/>
        <v>0.011689814814814813</v>
      </c>
      <c r="H16" s="7"/>
      <c r="I16" s="5">
        <v>12</v>
      </c>
      <c r="J16" s="43" t="s">
        <v>45</v>
      </c>
      <c r="K16" s="45">
        <v>0.017951388888888888</v>
      </c>
      <c r="L16" s="45">
        <v>0.007291666666666666</v>
      </c>
      <c r="M16" s="45">
        <v>0.010659722222222223</v>
      </c>
    </row>
    <row r="17" spans="1:13" ht="15" customHeight="1">
      <c r="A17" s="44">
        <v>75</v>
      </c>
      <c r="B17" s="44" t="str">
        <f>IF(A17="","",VLOOKUP(A17,Entrants!$B$4:$D$105,3))</f>
        <v>AD</v>
      </c>
      <c r="C17" s="44">
        <v>13</v>
      </c>
      <c r="D17" s="114" t="str">
        <f>IF(A17="","",VLOOKUP(A17,Entrants!$B$4:$D$105,2))</f>
        <v>Robinson, Adam</v>
      </c>
      <c r="E17" s="45">
        <v>0.01707175925925926</v>
      </c>
      <c r="F17" s="45">
        <f>IF(A17="","",VLOOKUP(A17,Entrants!$B$4:$M$105,12))</f>
        <v>0.006597222222222222</v>
      </c>
      <c r="G17" s="45">
        <f t="shared" si="0"/>
        <v>0.010474537037037036</v>
      </c>
      <c r="H17" s="7"/>
      <c r="I17" s="5">
        <v>13</v>
      </c>
      <c r="J17" s="43" t="s">
        <v>69</v>
      </c>
      <c r="K17" s="45">
        <v>0.01726851851851852</v>
      </c>
      <c r="L17" s="45">
        <v>0.006597222222222222</v>
      </c>
      <c r="M17" s="45">
        <v>0.010671296296296297</v>
      </c>
    </row>
    <row r="18" spans="1:13" ht="15" customHeight="1">
      <c r="A18" s="44">
        <v>53</v>
      </c>
      <c r="B18" s="44" t="str">
        <f>IF(A18="","",VLOOKUP(A18,Entrants!$B$4:$D$105,3))</f>
        <v>RR</v>
      </c>
      <c r="C18" s="44">
        <v>14</v>
      </c>
      <c r="D18" s="114" t="str">
        <f>IF(A18="","",VLOOKUP(A18,Entrants!$B$4:$D$105,2))</f>
        <v>Lonsdale, Davina</v>
      </c>
      <c r="E18" s="45">
        <v>0.01707175925925926</v>
      </c>
      <c r="F18" s="45">
        <f>IF(A18="","",VLOOKUP(A18,Entrants!$B$4:$M$105,12))</f>
        <v>0.0031249999999999997</v>
      </c>
      <c r="G18" s="45">
        <f t="shared" si="0"/>
        <v>0.01394675925925926</v>
      </c>
      <c r="H18" s="7"/>
      <c r="I18" s="5">
        <v>14</v>
      </c>
      <c r="J18" s="43" t="s">
        <v>136</v>
      </c>
      <c r="K18" s="45">
        <v>0.01719907407407407</v>
      </c>
      <c r="L18" s="45">
        <v>0.006423611111111112</v>
      </c>
      <c r="M18" s="45">
        <v>0.010775462962962959</v>
      </c>
    </row>
    <row r="19" spans="1:13" ht="15" customHeight="1">
      <c r="A19" s="44">
        <v>61</v>
      </c>
      <c r="B19" s="44" t="str">
        <f>IF(A19="","",VLOOKUP(A19,Entrants!$B$4:$D$105,3))</f>
        <v>FS</v>
      </c>
      <c r="C19" s="44">
        <v>15</v>
      </c>
      <c r="D19" s="114" t="str">
        <f>IF(A19="","",VLOOKUP(A19,Entrants!$B$4:$D$105,2))</f>
        <v>McDonald, Rob</v>
      </c>
      <c r="E19" s="45">
        <v>0.017083333333333336</v>
      </c>
      <c r="F19" s="45">
        <f>IF(A19="","",VLOOKUP(A19,Entrants!$B$4:$M$105,12))</f>
        <v>0.0067708333333333336</v>
      </c>
      <c r="G19" s="45">
        <f t="shared" si="0"/>
        <v>0.010312500000000002</v>
      </c>
      <c r="H19" s="7"/>
      <c r="I19" s="5">
        <v>15</v>
      </c>
      <c r="J19" s="47" t="s">
        <v>49</v>
      </c>
      <c r="K19" s="6">
        <v>0.017384259259259262</v>
      </c>
      <c r="L19" s="6">
        <v>0.006597222222222222</v>
      </c>
      <c r="M19" s="6">
        <v>0.01078703703703704</v>
      </c>
    </row>
    <row r="20" spans="1:13" ht="15" customHeight="1">
      <c r="A20" s="44">
        <v>23</v>
      </c>
      <c r="B20" s="44" t="str">
        <f>IF(A20="","",VLOOKUP(A20,Entrants!$B$4:$D$105,3))</f>
        <v>RD</v>
      </c>
      <c r="C20" s="44">
        <v>16</v>
      </c>
      <c r="D20" s="114" t="str">
        <f>IF(A20="","",VLOOKUP(A20,Entrants!$B$4:$D$105,2))</f>
        <v>Dodd, Sam</v>
      </c>
      <c r="E20" s="45">
        <v>0.01709490740740741</v>
      </c>
      <c r="F20" s="45">
        <f>IF(A20="","",VLOOKUP(A20,Entrants!$B$4:$M$105,12))</f>
        <v>0.007986111111111112</v>
      </c>
      <c r="G20" s="45">
        <f t="shared" si="0"/>
        <v>0.009108796296296297</v>
      </c>
      <c r="H20" s="7"/>
      <c r="I20" s="5">
        <v>16</v>
      </c>
      <c r="J20" s="47" t="s">
        <v>38</v>
      </c>
      <c r="K20" s="6">
        <v>0.017662037037037035</v>
      </c>
      <c r="L20" s="6">
        <v>0.006423611111111112</v>
      </c>
      <c r="M20" s="6">
        <v>0.011238425925925923</v>
      </c>
    </row>
    <row r="21" spans="1:13" ht="15" customHeight="1">
      <c r="A21" s="44">
        <v>84</v>
      </c>
      <c r="B21" s="44" t="str">
        <f>IF(A21="","",VLOOKUP(A21,Entrants!$B$4:$D$105,3))</f>
        <v>RR</v>
      </c>
      <c r="C21" s="44">
        <v>17</v>
      </c>
      <c r="D21" s="114" t="str">
        <f>IF(A21="","",VLOOKUP(A21,Entrants!$B$4:$D$105,2))</f>
        <v>Shillinglaw, Richard</v>
      </c>
      <c r="E21" s="45">
        <v>0.017106481481481483</v>
      </c>
      <c r="F21" s="45">
        <f>IF(A21="","",VLOOKUP(A21,Entrants!$B$4:$M$105,12))</f>
        <v>0.005208333333333333</v>
      </c>
      <c r="G21" s="45">
        <f t="shared" si="0"/>
        <v>0.01189814814814815</v>
      </c>
      <c r="H21" s="7"/>
      <c r="I21" s="5">
        <v>17</v>
      </c>
      <c r="J21" s="43" t="s">
        <v>137</v>
      </c>
      <c r="K21" s="45">
        <v>0.017175925925925924</v>
      </c>
      <c r="L21" s="45">
        <v>0.005902777777777778</v>
      </c>
      <c r="M21" s="45">
        <v>0.011273148148148147</v>
      </c>
    </row>
    <row r="22" spans="1:13" ht="15" customHeight="1">
      <c r="A22" s="44">
        <v>57</v>
      </c>
      <c r="B22" s="44" t="str">
        <f>IF(A22="","",VLOOKUP(A22,Entrants!$B$4:$D$105,3))</f>
        <v>GAL</v>
      </c>
      <c r="C22" s="44">
        <v>18</v>
      </c>
      <c r="D22" s="114" t="str">
        <f>IF(A22="","",VLOOKUP(A22,Entrants!$B$4:$D$105,2))</f>
        <v>Mason, Claire</v>
      </c>
      <c r="E22" s="45">
        <v>0.017106481481481483</v>
      </c>
      <c r="F22" s="45">
        <f>IF(A22="","",VLOOKUP(A22,Entrants!$B$4:$M$105,12))</f>
        <v>0.003472222222222222</v>
      </c>
      <c r="G22" s="45">
        <f t="shared" si="0"/>
        <v>0.013634259259259261</v>
      </c>
      <c r="H22" s="7"/>
      <c r="I22" s="5">
        <v>18</v>
      </c>
      <c r="J22" s="43" t="s">
        <v>107</v>
      </c>
      <c r="K22" s="45">
        <v>0.017557870370370373</v>
      </c>
      <c r="L22" s="45">
        <v>0.0062499999999999995</v>
      </c>
      <c r="M22" s="45">
        <v>0.011307870370370374</v>
      </c>
    </row>
    <row r="23" spans="1:13" ht="15" customHeight="1">
      <c r="A23" s="44">
        <v>36</v>
      </c>
      <c r="B23" s="44" t="str">
        <f>IF(A23="","",VLOOKUP(A23,Entrants!$B$4:$D$105,3))</f>
        <v>NK</v>
      </c>
      <c r="C23" s="44">
        <v>19</v>
      </c>
      <c r="D23" s="114" t="str">
        <f>IF(A23="","",VLOOKUP(A23,Entrants!$B$4:$D$105,2))</f>
        <v>Glover, Taylor</v>
      </c>
      <c r="E23" s="45">
        <v>0.017152777777777777</v>
      </c>
      <c r="F23" s="45">
        <f>IF(A23="","",VLOOKUP(A23,Entrants!$B$4:$M$105,12))</f>
        <v>0.007986111111111112</v>
      </c>
      <c r="G23" s="45">
        <f t="shared" si="0"/>
        <v>0.009166666666666665</v>
      </c>
      <c r="H23" s="7"/>
      <c r="I23" s="5">
        <v>19</v>
      </c>
      <c r="J23" s="47" t="s">
        <v>68</v>
      </c>
      <c r="K23" s="6">
        <v>0.017013888888888887</v>
      </c>
      <c r="L23" s="6">
        <v>0.005555555555555556</v>
      </c>
      <c r="M23" s="6">
        <v>0.01145833333333333</v>
      </c>
    </row>
    <row r="24" spans="1:13" ht="15" customHeight="1">
      <c r="A24" s="44">
        <v>10</v>
      </c>
      <c r="B24" s="44" t="str">
        <f>IF(A24="","",VLOOKUP(A24,Entrants!$B$4:$D$105,3))</f>
        <v>RR</v>
      </c>
      <c r="C24" s="44">
        <v>20</v>
      </c>
      <c r="D24" s="114" t="str">
        <f>IF(A24="","",VLOOKUP(A24,Entrants!$B$4:$D$105,2))</f>
        <v>Christopher, Heather</v>
      </c>
      <c r="E24" s="45">
        <v>0.01716435185185185</v>
      </c>
      <c r="F24" s="45">
        <f>IF(A24="","",VLOOKUP(A24,Entrants!$B$4:$M$105,12))</f>
        <v>0.005555555555555556</v>
      </c>
      <c r="G24" s="45">
        <f t="shared" si="0"/>
        <v>0.011608796296296294</v>
      </c>
      <c r="H24" s="7"/>
      <c r="I24" s="5">
        <v>20</v>
      </c>
      <c r="J24" s="43" t="s">
        <v>90</v>
      </c>
      <c r="K24" s="45">
        <v>0.01704861111111111</v>
      </c>
      <c r="L24" s="45">
        <v>0.005555555555555556</v>
      </c>
      <c r="M24" s="45">
        <v>0.011493055555555555</v>
      </c>
    </row>
    <row r="25" spans="1:13" ht="15" customHeight="1">
      <c r="A25" s="44">
        <v>83</v>
      </c>
      <c r="B25" s="44" t="str">
        <f>IF(A25="","",VLOOKUP(A25,Entrants!$B$4:$D$105,3))</f>
        <v>NK</v>
      </c>
      <c r="C25" s="44">
        <v>21</v>
      </c>
      <c r="D25" s="114" t="str">
        <f>IF(A25="","",VLOOKUP(A25,Entrants!$B$4:$D$105,2))</f>
        <v>Shiel, Ryan</v>
      </c>
      <c r="E25" s="45">
        <v>0.017175925925925924</v>
      </c>
      <c r="F25" s="45">
        <f>IF(A25="","",VLOOKUP(A25,Entrants!$B$4:$M$105,12))</f>
        <v>0.005902777777777778</v>
      </c>
      <c r="G25" s="45">
        <f t="shared" si="0"/>
        <v>0.011273148148148147</v>
      </c>
      <c r="H25" s="7"/>
      <c r="I25" s="5">
        <v>21</v>
      </c>
      <c r="J25" s="47" t="s">
        <v>41</v>
      </c>
      <c r="K25" s="6">
        <v>0.01716435185185185</v>
      </c>
      <c r="L25" s="6">
        <v>0.005555555555555556</v>
      </c>
      <c r="M25" s="6">
        <v>0.011608796296296294</v>
      </c>
    </row>
    <row r="26" spans="1:13" ht="15" customHeight="1">
      <c r="A26" s="44">
        <v>68</v>
      </c>
      <c r="B26" s="44" t="str">
        <f>IF(A26="","",VLOOKUP(A26,Entrants!$B$4:$D$105,3))</f>
        <v>GAL</v>
      </c>
      <c r="C26" s="44">
        <v>22</v>
      </c>
      <c r="D26" s="114" t="str">
        <f>IF(A26="","",VLOOKUP(A26,Entrants!$B$4:$D$105,2))</f>
        <v>Nutt, Jude</v>
      </c>
      <c r="E26" s="45">
        <v>0.01719907407407407</v>
      </c>
      <c r="F26" s="45">
        <f>IF(A26="","",VLOOKUP(A26,Entrants!$B$4:$M$105,12))</f>
        <v>0.006423611111111112</v>
      </c>
      <c r="G26" s="45">
        <f t="shared" si="0"/>
        <v>0.010775462962962959</v>
      </c>
      <c r="H26" s="7"/>
      <c r="I26" s="5">
        <v>22</v>
      </c>
      <c r="J26" s="43" t="s">
        <v>133</v>
      </c>
      <c r="K26" s="45">
        <v>0.017037037037037038</v>
      </c>
      <c r="L26" s="45">
        <v>0.005381944444444445</v>
      </c>
      <c r="M26" s="45">
        <v>0.011655092592592592</v>
      </c>
    </row>
    <row r="27" spans="1:13" ht="15" customHeight="1">
      <c r="A27" s="44">
        <v>49</v>
      </c>
      <c r="B27" s="44">
        <f>IF(A27="","",VLOOKUP(A27,Entrants!$B$4:$D$105,3))</f>
        <v>0</v>
      </c>
      <c r="C27" s="44">
        <v>23</v>
      </c>
      <c r="D27" s="114" t="str">
        <f>IF(A27="","",VLOOKUP(A27,Entrants!$B$4:$D$105,2))</f>
        <v>Johnson, Ewa</v>
      </c>
      <c r="E27" s="45">
        <v>0.01719907407407407</v>
      </c>
      <c r="F27" s="45">
        <f>IF(A27="","",VLOOKUP(A27,Entrants!$B$4:$M$105,12))</f>
        <v>0.0024305555555555556</v>
      </c>
      <c r="G27" s="45">
        <f t="shared" si="0"/>
        <v>0.014768518518518516</v>
      </c>
      <c r="H27" s="7"/>
      <c r="I27" s="5">
        <v>23</v>
      </c>
      <c r="J27" s="43" t="s">
        <v>51</v>
      </c>
      <c r="K27" s="45">
        <v>0.01704861111111111</v>
      </c>
      <c r="L27" s="45">
        <v>0.005381944444444445</v>
      </c>
      <c r="M27" s="45">
        <v>0.011666666666666665</v>
      </c>
    </row>
    <row r="28" spans="1:13" ht="15" customHeight="1">
      <c r="A28" s="44">
        <v>60</v>
      </c>
      <c r="B28" s="44" t="str">
        <f>IF(A28="","",VLOOKUP(A28,Entrants!$B$4:$D$105,3))</f>
        <v>MM</v>
      </c>
      <c r="C28" s="44">
        <v>24</v>
      </c>
      <c r="D28" s="114" t="str">
        <f>IF(A28="","",VLOOKUP(A28,Entrants!$B$4:$D$105,2))</f>
        <v>McCabe, Terry</v>
      </c>
      <c r="E28" s="45">
        <v>0.01721064814814815</v>
      </c>
      <c r="F28" s="45">
        <f>IF(A28="","",VLOOKUP(A28,Entrants!$B$4:$M$105,12))</f>
        <v>0.004513888888888889</v>
      </c>
      <c r="G28" s="45">
        <f t="shared" si="0"/>
        <v>0.012696759259259258</v>
      </c>
      <c r="H28" s="7"/>
      <c r="I28" s="5">
        <v>24</v>
      </c>
      <c r="J28" s="43" t="s">
        <v>39</v>
      </c>
      <c r="K28" s="45">
        <v>0.017233796296296296</v>
      </c>
      <c r="L28" s="45">
        <v>0.005555555555555556</v>
      </c>
      <c r="M28" s="45">
        <v>0.011678240740740739</v>
      </c>
    </row>
    <row r="29" spans="1:13" ht="15" customHeight="1">
      <c r="A29" s="44">
        <v>33</v>
      </c>
      <c r="B29" s="44" t="str">
        <f>IF(A29="","",VLOOKUP(A29,Entrants!$B$4:$D$105,3))</f>
        <v>FS</v>
      </c>
      <c r="C29" s="44">
        <v>25</v>
      </c>
      <c r="D29" s="114" t="str">
        <f>IF(A29="","",VLOOKUP(A29,Entrants!$B$4:$D$105,2))</f>
        <v>French, Steven</v>
      </c>
      <c r="E29" s="45">
        <v>0.01721064814814815</v>
      </c>
      <c r="F29" s="45">
        <f>IF(A29="","",VLOOKUP(A29,Entrants!$B$4:$M$105,12))</f>
        <v>0.0067708333333333336</v>
      </c>
      <c r="G29" s="45">
        <f t="shared" si="0"/>
        <v>0.010439814814814815</v>
      </c>
      <c r="H29" s="7"/>
      <c r="I29" s="5">
        <v>25</v>
      </c>
      <c r="J29" s="43" t="s">
        <v>74</v>
      </c>
      <c r="K29" s="45">
        <v>0.01707175925925926</v>
      </c>
      <c r="L29" s="45">
        <v>0.005381944444444445</v>
      </c>
      <c r="M29" s="45">
        <v>0.011689814814814813</v>
      </c>
    </row>
    <row r="30" spans="1:13" ht="15" customHeight="1">
      <c r="A30" s="44">
        <v>6</v>
      </c>
      <c r="B30" s="44" t="str">
        <f>IF(A30="","",VLOOKUP(A30,Entrants!$B$4:$D$105,3))</f>
        <v>AD</v>
      </c>
      <c r="C30" s="44">
        <v>26</v>
      </c>
      <c r="D30" s="114" t="str">
        <f>IF(A30="","",VLOOKUP(A30,Entrants!$B$4:$D$105,2))</f>
        <v>Bradley, Dave</v>
      </c>
      <c r="E30" s="45">
        <v>0.017233796296296296</v>
      </c>
      <c r="F30" s="45">
        <f>IF(A30="","",VLOOKUP(A30,Entrants!$B$4:$M$105,12))</f>
        <v>0.005555555555555556</v>
      </c>
      <c r="G30" s="45">
        <f t="shared" si="0"/>
        <v>0.011678240740740739</v>
      </c>
      <c r="H30" s="7"/>
      <c r="I30" s="5">
        <v>26</v>
      </c>
      <c r="J30" s="47" t="s">
        <v>65</v>
      </c>
      <c r="K30" s="6">
        <v>0.017037037037037038</v>
      </c>
      <c r="L30" s="6">
        <v>0.005208333333333333</v>
      </c>
      <c r="M30" s="6">
        <v>0.011828703703703706</v>
      </c>
    </row>
    <row r="31" spans="1:13" ht="15" customHeight="1">
      <c r="A31" s="44">
        <v>16</v>
      </c>
      <c r="B31" s="44" t="str">
        <f>IF(A31="","",VLOOKUP(A31,Entrants!$B$4:$D$105,3))</f>
        <v>RD</v>
      </c>
      <c r="C31" s="44">
        <v>27</v>
      </c>
      <c r="D31" s="114" t="str">
        <f>IF(A31="","",VLOOKUP(A31,Entrants!$B$4:$D$105,2))</f>
        <v>Craddock, Anne</v>
      </c>
      <c r="E31" s="45">
        <v>0.017256944444444446</v>
      </c>
      <c r="F31" s="45">
        <f>IF(A31="","",VLOOKUP(A31,Entrants!$B$4:$M$105,12))</f>
        <v>0.0022569444444444447</v>
      </c>
      <c r="G31" s="45">
        <f t="shared" si="0"/>
        <v>0.015000000000000001</v>
      </c>
      <c r="H31" s="7"/>
      <c r="I31" s="5">
        <v>27</v>
      </c>
      <c r="J31" s="47" t="s">
        <v>87</v>
      </c>
      <c r="K31" s="6">
        <v>0.017280092592592593</v>
      </c>
      <c r="L31" s="6">
        <v>0.005381944444444445</v>
      </c>
      <c r="M31" s="6">
        <v>0.011898148148148147</v>
      </c>
    </row>
    <row r="32" spans="1:13" ht="15" customHeight="1">
      <c r="A32" s="44">
        <v>79</v>
      </c>
      <c r="B32" s="44" t="str">
        <f>IF(A32="","",VLOOKUP(A32,Entrants!$B$4:$D$105,3))</f>
        <v>FS</v>
      </c>
      <c r="C32" s="44">
        <v>28</v>
      </c>
      <c r="D32" s="114" t="str">
        <f>IF(A32="","",VLOOKUP(A32,Entrants!$B$4:$D$105,2))</f>
        <v>Scott, Martin</v>
      </c>
      <c r="E32" s="45">
        <v>0.01726851851851852</v>
      </c>
      <c r="F32" s="45">
        <f>IF(A32="","",VLOOKUP(A32,Entrants!$B$4:$M$105,12))</f>
        <v>0.006597222222222222</v>
      </c>
      <c r="G32" s="45">
        <f t="shared" si="0"/>
        <v>0.010671296296296297</v>
      </c>
      <c r="H32" s="7"/>
      <c r="I32" s="5">
        <v>28</v>
      </c>
      <c r="J32" s="43" t="s">
        <v>70</v>
      </c>
      <c r="K32" s="45">
        <v>0.017106481481481483</v>
      </c>
      <c r="L32" s="45">
        <v>0.005208333333333333</v>
      </c>
      <c r="M32" s="45">
        <v>0.01189814814814815</v>
      </c>
    </row>
    <row r="33" spans="1:13" ht="15" customHeight="1">
      <c r="A33" s="44">
        <v>8</v>
      </c>
      <c r="B33" s="44" t="str">
        <f>IF(A33="","",VLOOKUP(A33,Entrants!$B$4:$D$105,3))</f>
        <v>AD</v>
      </c>
      <c r="C33" s="44">
        <v>29</v>
      </c>
      <c r="D33" s="114" t="str">
        <f>IF(A33="","",VLOOKUP(A33,Entrants!$B$4:$D$105,2))</f>
        <v>Calverley, Claire</v>
      </c>
      <c r="E33" s="45">
        <v>0.017280092592592593</v>
      </c>
      <c r="F33" s="45">
        <f>IF(A33="","",VLOOKUP(A33,Entrants!$B$4:$M$105,12))</f>
        <v>0.005381944444444445</v>
      </c>
      <c r="G33" s="45">
        <f t="shared" si="0"/>
        <v>0.011898148148148147</v>
      </c>
      <c r="H33" s="7"/>
      <c r="I33" s="5">
        <v>29</v>
      </c>
      <c r="J33" s="43" t="s">
        <v>64</v>
      </c>
      <c r="K33" s="45">
        <v>0.018032407407407407</v>
      </c>
      <c r="L33" s="45">
        <v>0.006076388888888889</v>
      </c>
      <c r="M33" s="45">
        <v>0.011956018518518519</v>
      </c>
    </row>
    <row r="34" spans="1:13" ht="15" customHeight="1">
      <c r="A34" s="44">
        <v>7</v>
      </c>
      <c r="B34" s="44" t="str">
        <f>IF(A34="","",VLOOKUP(A34,Entrants!$B$4:$D$105,3))</f>
        <v>AA</v>
      </c>
      <c r="C34" s="44">
        <v>30</v>
      </c>
      <c r="D34" s="114" t="str">
        <f>IF(A34="","",VLOOKUP(A34,Entrants!$B$4:$D$105,2))</f>
        <v>Browning, Sue</v>
      </c>
      <c r="E34" s="45">
        <v>0.01733796296296296</v>
      </c>
      <c r="F34" s="45">
        <f>IF(A34="","",VLOOKUP(A34,Entrants!$B$4:$M$105,12))</f>
        <v>0.004861111111111111</v>
      </c>
      <c r="G34" s="45">
        <f t="shared" si="0"/>
        <v>0.01247685185185185</v>
      </c>
      <c r="H34" s="7"/>
      <c r="I34" s="5">
        <v>30</v>
      </c>
      <c r="J34" s="43" t="s">
        <v>93</v>
      </c>
      <c r="K34" s="45">
        <v>0.01733796296296296</v>
      </c>
      <c r="L34" s="45">
        <v>0.004861111111111111</v>
      </c>
      <c r="M34" s="45">
        <v>0.01247685185185185</v>
      </c>
    </row>
    <row r="35" spans="1:13" ht="15" customHeight="1">
      <c r="A35" s="44">
        <v>48</v>
      </c>
      <c r="B35" s="44" t="str">
        <f>IF(A35="","",VLOOKUP(A35,Entrants!$B$4:$D$105,3))</f>
        <v>GT</v>
      </c>
      <c r="C35" s="44">
        <v>31</v>
      </c>
      <c r="D35" s="114" t="str">
        <f>IF(A35="","",VLOOKUP(A35,Entrants!$B$4:$D$105,2))</f>
        <v>Jansen, Jake</v>
      </c>
      <c r="E35" s="45">
        <v>0.017361111111111112</v>
      </c>
      <c r="F35" s="45">
        <f>IF(A35="","",VLOOKUP(A35,Entrants!$B$4:$M$105,12))</f>
        <v>0.007986111111111112</v>
      </c>
      <c r="G35" s="45">
        <f t="shared" si="0"/>
        <v>0.009375</v>
      </c>
      <c r="H35" s="7"/>
      <c r="I35" s="5">
        <v>31</v>
      </c>
      <c r="J35" s="43" t="s">
        <v>116</v>
      </c>
      <c r="K35" s="45">
        <v>0.01747685185185185</v>
      </c>
      <c r="L35" s="45">
        <v>0.004861111111111111</v>
      </c>
      <c r="M35" s="45">
        <v>0.01261574074074074</v>
      </c>
    </row>
    <row r="36" spans="1:13" ht="15" customHeight="1">
      <c r="A36" s="44">
        <v>34</v>
      </c>
      <c r="B36" s="44" t="str">
        <f>IF(A36="","",VLOOKUP(A36,Entrants!$B$4:$D$105,3))</f>
        <v>GG</v>
      </c>
      <c r="C36" s="44">
        <v>32</v>
      </c>
      <c r="D36" s="114" t="str">
        <f>IF(A36="","",VLOOKUP(A36,Entrants!$B$4:$D$105,2))</f>
        <v>Gaughan, Martin</v>
      </c>
      <c r="E36" s="45">
        <v>0.017384259259259262</v>
      </c>
      <c r="F36" s="45">
        <f>IF(A36="","",VLOOKUP(A36,Entrants!$B$4:$M$105,12))</f>
        <v>0.006597222222222222</v>
      </c>
      <c r="G36" s="45">
        <f t="shared" si="0"/>
        <v>0.01078703703703704</v>
      </c>
      <c r="H36" s="7"/>
      <c r="I36" s="5">
        <v>32</v>
      </c>
      <c r="J36" s="43" t="s">
        <v>62</v>
      </c>
      <c r="K36" s="45">
        <v>0.01721064814814815</v>
      </c>
      <c r="L36" s="45">
        <v>0.004513888888888889</v>
      </c>
      <c r="M36" s="45">
        <v>0.012696759259259258</v>
      </c>
    </row>
    <row r="37" spans="1:13" ht="15" customHeight="1">
      <c r="A37" s="44">
        <v>88</v>
      </c>
      <c r="B37" s="44" t="str">
        <f>IF(A37="","",VLOOKUP(A37,Entrants!$B$4:$D$105,3))</f>
        <v>MP</v>
      </c>
      <c r="C37" s="44">
        <v>33</v>
      </c>
      <c r="D37" s="114" t="str">
        <f>IF(A37="","",VLOOKUP(A37,Entrants!$B$4:$D$105,2))</f>
        <v>Stewart, Graeme</v>
      </c>
      <c r="E37" s="45">
        <v>0.01744212962962963</v>
      </c>
      <c r="F37" s="45">
        <f>IF(A37="","",VLOOKUP(A37,Entrants!$B$4:$M$105,12))</f>
        <v>0.007118055555555555</v>
      </c>
      <c r="G37" s="45">
        <f t="shared" si="0"/>
        <v>0.010324074074074076</v>
      </c>
      <c r="H37" s="7"/>
      <c r="I37" s="5">
        <v>33</v>
      </c>
      <c r="J37" s="43" t="s">
        <v>78</v>
      </c>
      <c r="K37" s="45">
        <v>0.017488425925925925</v>
      </c>
      <c r="L37" s="45">
        <v>0.0046875</v>
      </c>
      <c r="M37" s="45">
        <v>0.012800925925925924</v>
      </c>
    </row>
    <row r="38" spans="1:13" ht="15" customHeight="1">
      <c r="A38" s="44">
        <v>96</v>
      </c>
      <c r="B38" s="44" t="str">
        <f>IF(A38="","",VLOOKUP(A38,Entrants!$B$4:$D$105,3))</f>
        <v>WG</v>
      </c>
      <c r="C38" s="44">
        <v>34</v>
      </c>
      <c r="D38" s="114" t="str">
        <f>IF(A38="","",VLOOKUP(A38,Entrants!$B$4:$D$105,2))</f>
        <v>Woods, Joseph</v>
      </c>
      <c r="E38" s="45">
        <v>0.017453703703703704</v>
      </c>
      <c r="F38" s="45">
        <f>IF(A38="","",VLOOKUP(A38,Entrants!$B$4:$M$105,12))</f>
        <v>0.007291666666666666</v>
      </c>
      <c r="G38" s="45">
        <f t="shared" si="0"/>
        <v>0.010162037037037039</v>
      </c>
      <c r="H38" s="7"/>
      <c r="I38" s="5">
        <v>34</v>
      </c>
      <c r="J38" s="47" t="s">
        <v>42</v>
      </c>
      <c r="K38" s="6">
        <v>0.01752314814814815</v>
      </c>
      <c r="L38" s="6">
        <v>0.004513888888888889</v>
      </c>
      <c r="M38" s="6">
        <v>0.013009259259259259</v>
      </c>
    </row>
    <row r="39" spans="1:13" ht="15" customHeight="1">
      <c r="A39" s="44">
        <v>30</v>
      </c>
      <c r="B39" s="44">
        <f>IF(A39="","",VLOOKUP(A39,Entrants!$B$4:$D$105,3))</f>
        <v>0</v>
      </c>
      <c r="C39" s="44">
        <v>35</v>
      </c>
      <c r="D39" s="114" t="str">
        <f>IF(A39="","",VLOOKUP(A39,Entrants!$B$4:$D$105,2))</f>
        <v>Frazer, Joe</v>
      </c>
      <c r="E39" s="45">
        <v>0.01747685185185185</v>
      </c>
      <c r="F39" s="45">
        <f>IF(A39="","",VLOOKUP(A39,Entrants!$B$4:$M$105,12))</f>
        <v>0.004861111111111111</v>
      </c>
      <c r="G39" s="45">
        <f t="shared" si="0"/>
        <v>0.01261574074074074</v>
      </c>
      <c r="H39" s="7"/>
      <c r="I39" s="5">
        <v>35</v>
      </c>
      <c r="J39" s="43" t="s">
        <v>109</v>
      </c>
      <c r="K39" s="45">
        <v>0.016967592592592593</v>
      </c>
      <c r="L39" s="45">
        <v>0.0038194444444444443</v>
      </c>
      <c r="M39" s="45">
        <v>0.013148148148148148</v>
      </c>
    </row>
    <row r="40" spans="1:13" ht="15" customHeight="1">
      <c r="A40" s="44">
        <v>98</v>
      </c>
      <c r="B40" s="44" t="str">
        <f>IF(A40="","",VLOOKUP(A40,Entrants!$B$4:$D$105,3))</f>
        <v>HT</v>
      </c>
      <c r="C40" s="44">
        <v>36</v>
      </c>
      <c r="D40" s="114" t="str">
        <f>IF(A40="","",VLOOKUP(A40,Entrants!$B$4:$D$105,2))</f>
        <v>Young, Cath</v>
      </c>
      <c r="E40" s="45">
        <v>0.017488425925925925</v>
      </c>
      <c r="F40" s="45">
        <f>IF(A40="","",VLOOKUP(A40,Entrants!$B$4:$M$105,12))</f>
        <v>0.0046875</v>
      </c>
      <c r="G40" s="45">
        <f t="shared" si="0"/>
        <v>0.012800925925925924</v>
      </c>
      <c r="H40" s="7"/>
      <c r="I40" s="5">
        <v>36</v>
      </c>
      <c r="J40" s="43" t="s">
        <v>46</v>
      </c>
      <c r="K40" s="45">
        <v>0.01769675925925926</v>
      </c>
      <c r="L40" s="45">
        <v>0.004340277777777778</v>
      </c>
      <c r="M40" s="45">
        <v>0.013356481481481481</v>
      </c>
    </row>
    <row r="41" spans="1:13" ht="15" customHeight="1">
      <c r="A41" s="44">
        <v>21</v>
      </c>
      <c r="B41" s="44" t="str">
        <f>IF(A41="","",VLOOKUP(A41,Entrants!$B$4:$D$105,3))</f>
        <v>HT</v>
      </c>
      <c r="C41" s="44">
        <v>37</v>
      </c>
      <c r="D41" s="114" t="str">
        <f>IF(A41="","",VLOOKUP(A41,Entrants!$B$4:$D$105,2))</f>
        <v>Dickinson, Ralph</v>
      </c>
      <c r="E41" s="45">
        <v>0.01752314814814815</v>
      </c>
      <c r="F41" s="45">
        <f>IF(A41="","",VLOOKUP(A41,Entrants!$B$4:$M$105,12))</f>
        <v>0.004513888888888889</v>
      </c>
      <c r="G41" s="45">
        <f t="shared" si="0"/>
        <v>0.013009259259259259</v>
      </c>
      <c r="H41" s="7"/>
      <c r="I41" s="5">
        <v>37</v>
      </c>
      <c r="J41" s="47" t="s">
        <v>110</v>
      </c>
      <c r="K41" s="6">
        <v>0.017106481481481483</v>
      </c>
      <c r="L41" s="6">
        <v>0.003472222222222222</v>
      </c>
      <c r="M41" s="6">
        <v>0.013634259259259261</v>
      </c>
    </row>
    <row r="42" spans="1:13" ht="15" customHeight="1">
      <c r="A42" s="44">
        <v>50</v>
      </c>
      <c r="B42" s="44" t="str">
        <f>IF(A42="","",VLOOKUP(A42,Entrants!$B$4:$D$105,3))</f>
        <v>MM</v>
      </c>
      <c r="C42" s="44">
        <v>38</v>
      </c>
      <c r="D42" s="114" t="str">
        <f>IF(A42="","",VLOOKUP(A42,Entrants!$B$4:$D$105,2))</f>
        <v>Knight, Paul</v>
      </c>
      <c r="E42" s="45">
        <v>0.017557870370370373</v>
      </c>
      <c r="F42" s="45">
        <f>IF(A42="","",VLOOKUP(A42,Entrants!$B$4:$M$105,12))</f>
        <v>0.0062499999999999995</v>
      </c>
      <c r="G42" s="45">
        <f t="shared" si="0"/>
        <v>0.011307870370370374</v>
      </c>
      <c r="H42" s="7"/>
      <c r="I42" s="5">
        <v>38</v>
      </c>
      <c r="J42" s="43" t="s">
        <v>55</v>
      </c>
      <c r="K42" s="45">
        <v>0.01699074074074074</v>
      </c>
      <c r="L42" s="45">
        <v>0.003298611111111111</v>
      </c>
      <c r="M42" s="45">
        <v>0.013692129629629629</v>
      </c>
    </row>
    <row r="43" spans="1:13" ht="15" customHeight="1">
      <c r="A43" s="44">
        <v>89</v>
      </c>
      <c r="B43" s="44" t="str">
        <f>IF(A43="","",VLOOKUP(A43,Entrants!$B$4:$D$105,3))</f>
        <v>GT</v>
      </c>
      <c r="C43" s="44">
        <v>39</v>
      </c>
      <c r="D43" s="114" t="str">
        <f>IF(A43="","",VLOOKUP(A43,Entrants!$B$4:$D$105,2))</f>
        <v>Storey, Calum</v>
      </c>
      <c r="E43" s="45">
        <v>0.01758101851851852</v>
      </c>
      <c r="F43" s="45">
        <f>IF(A43="","",VLOOKUP(A43,Entrants!$B$4:$M$105,12))</f>
        <v>0.006944444444444444</v>
      </c>
      <c r="G43" s="45">
        <f t="shared" si="0"/>
        <v>0.010636574074074076</v>
      </c>
      <c r="H43" s="7"/>
      <c r="I43" s="5">
        <v>39</v>
      </c>
      <c r="J43" s="43" t="s">
        <v>59</v>
      </c>
      <c r="K43" s="45">
        <v>0.01707175925925926</v>
      </c>
      <c r="L43" s="45">
        <v>0.0031249999999999997</v>
      </c>
      <c r="M43" s="45">
        <v>0.01394675925925926</v>
      </c>
    </row>
    <row r="44" spans="1:13" ht="15" customHeight="1">
      <c r="A44" s="44">
        <v>27</v>
      </c>
      <c r="B44" s="44" t="str">
        <f>IF(A44="","",VLOOKUP(A44,Entrants!$B$4:$D$105,3))</f>
        <v>AA</v>
      </c>
      <c r="C44" s="44">
        <v>40</v>
      </c>
      <c r="D44" s="114" t="str">
        <f>IF(A44="","",VLOOKUP(A44,Entrants!$B$4:$D$105,2))</f>
        <v>Edwards, Phillipa</v>
      </c>
      <c r="E44" s="45">
        <v>0.017604166666666667</v>
      </c>
      <c r="F44" s="45">
        <f>IF(A44="","",VLOOKUP(A44,Entrants!$B$4:$M$105,12))</f>
        <v>0.0022569444444444447</v>
      </c>
      <c r="G44" s="45">
        <f t="shared" si="0"/>
        <v>0.015347222222222222</v>
      </c>
      <c r="H44" s="7"/>
      <c r="I44" s="5">
        <v>40</v>
      </c>
      <c r="J44" s="47" t="s">
        <v>57</v>
      </c>
      <c r="K44" s="6">
        <v>0.01719907407407407</v>
      </c>
      <c r="L44" s="6">
        <v>0.0024305555555555556</v>
      </c>
      <c r="M44" s="6">
        <v>0.014768518518518516</v>
      </c>
    </row>
    <row r="45" spans="1:13" ht="15" customHeight="1">
      <c r="A45" s="44">
        <v>4</v>
      </c>
      <c r="B45" s="44" t="str">
        <f>IF(A45="","",VLOOKUP(A45,Entrants!$B$4:$D$105,3))</f>
        <v>RR</v>
      </c>
      <c r="C45" s="44">
        <v>41</v>
      </c>
      <c r="D45" s="114" t="str">
        <f>IF(A45="","",VLOOKUP(A45,Entrants!$B$4:$D$105,2))</f>
        <v>Baxter, Ian</v>
      </c>
      <c r="E45" s="45">
        <v>0.017662037037037035</v>
      </c>
      <c r="F45" s="45">
        <f>IF(A45="","",VLOOKUP(A45,Entrants!$B$4:$M$105,12))</f>
        <v>0.006423611111111112</v>
      </c>
      <c r="G45" s="45">
        <f t="shared" si="0"/>
        <v>0.011238425925925923</v>
      </c>
      <c r="H45" s="7"/>
      <c r="I45" s="5">
        <v>41</v>
      </c>
      <c r="J45" s="43" t="s">
        <v>67</v>
      </c>
      <c r="K45" s="45">
        <v>0.01806712962962963</v>
      </c>
      <c r="L45" s="45">
        <v>0.003298611111111111</v>
      </c>
      <c r="M45" s="45">
        <v>0.01476851851851852</v>
      </c>
    </row>
    <row r="46" spans="1:13" ht="15" customHeight="1">
      <c r="A46" s="44">
        <v>31</v>
      </c>
      <c r="B46" s="44" t="str">
        <f>IF(A46="","",VLOOKUP(A46,Entrants!$B$4:$D$105,3))</f>
        <v>MP</v>
      </c>
      <c r="C46" s="44">
        <v>42</v>
      </c>
      <c r="D46" s="114" t="str">
        <f>IF(A46="","",VLOOKUP(A46,Entrants!$B$4:$D$105,2))</f>
        <v>Freeman, Kevin</v>
      </c>
      <c r="E46" s="45">
        <v>0.01769675925925926</v>
      </c>
      <c r="F46" s="45">
        <f>IF(A46="","",VLOOKUP(A46,Entrants!$B$4:$M$105,12))</f>
        <v>0.004340277777777778</v>
      </c>
      <c r="G46" s="45">
        <f t="shared" si="0"/>
        <v>0.013356481481481481</v>
      </c>
      <c r="H46" s="7"/>
      <c r="I46" s="5">
        <v>42</v>
      </c>
      <c r="J46" s="47" t="s">
        <v>262</v>
      </c>
      <c r="K46" s="6">
        <v>0.015462962962962963</v>
      </c>
      <c r="L46" s="6">
        <v>0.0006944444444444445</v>
      </c>
      <c r="M46" s="6">
        <v>0.01476851851851852</v>
      </c>
    </row>
    <row r="47" spans="1:13" ht="15" customHeight="1">
      <c r="A47" s="44">
        <v>93</v>
      </c>
      <c r="B47" s="44" t="str">
        <f>IF(A47="","",VLOOKUP(A47,Entrants!$B$4:$D$105,3))</f>
        <v>GT</v>
      </c>
      <c r="C47" s="44">
        <v>43</v>
      </c>
      <c r="D47" s="114" t="str">
        <f>IF(A47="","",VLOOKUP(A47,Entrants!$B$4:$D$105,2))</f>
        <v>Wardle, Debbie</v>
      </c>
      <c r="E47" s="6">
        <v>0.01775462962962963</v>
      </c>
      <c r="F47" s="45">
        <f>IF(A47="","",VLOOKUP(A47,Entrants!$B$4:$M$105,12))</f>
        <v>0.0012152777777777778</v>
      </c>
      <c r="G47" s="45">
        <f t="shared" si="0"/>
        <v>0.016539351851851854</v>
      </c>
      <c r="H47" s="7"/>
      <c r="I47" s="5">
        <v>43</v>
      </c>
      <c r="J47" s="43" t="s">
        <v>122</v>
      </c>
      <c r="K47" s="45">
        <v>0.017256944444444446</v>
      </c>
      <c r="L47" s="45">
        <v>0.0022569444444444447</v>
      </c>
      <c r="M47" s="45">
        <v>0.015000000000000001</v>
      </c>
    </row>
    <row r="48" spans="1:13" ht="15" customHeight="1">
      <c r="A48" s="44">
        <v>26</v>
      </c>
      <c r="B48" s="44" t="str">
        <f>IF(A48="","",VLOOKUP(A48,Entrants!$B$4:$D$105,3))</f>
        <v>WG</v>
      </c>
      <c r="C48" s="44">
        <v>44</v>
      </c>
      <c r="D48" s="114" t="str">
        <f>IF(A48="","",VLOOKUP(A48,Entrants!$B$4:$D$105,2))</f>
        <v>Dungworth, Joseph</v>
      </c>
      <c r="E48" s="6">
        <v>0.017951388888888888</v>
      </c>
      <c r="F48" s="45">
        <f>IF(A48="","",VLOOKUP(A48,Entrants!$B$4:$M$105,12))</f>
        <v>0.007291666666666666</v>
      </c>
      <c r="G48" s="45">
        <f t="shared" si="0"/>
        <v>0.010659722222222223</v>
      </c>
      <c r="H48" s="7"/>
      <c r="I48" s="5">
        <v>44</v>
      </c>
      <c r="J48" s="47" t="s">
        <v>101</v>
      </c>
      <c r="K48" s="6">
        <v>0.017604166666666667</v>
      </c>
      <c r="L48" s="6">
        <v>0.0022569444444444447</v>
      </c>
      <c r="M48" s="6">
        <v>0.015347222222222222</v>
      </c>
    </row>
    <row r="49" spans="1:13" ht="15" customHeight="1">
      <c r="A49" s="44">
        <v>54</v>
      </c>
      <c r="B49" s="44" t="str">
        <f>IF(A49="","",VLOOKUP(A49,Entrants!$B$4:$D$105,3))</f>
        <v>AA</v>
      </c>
      <c r="C49" s="44">
        <v>45</v>
      </c>
      <c r="D49" s="114" t="str">
        <f>IF(A49="","",VLOOKUP(A49,Entrants!$B$4:$D$105,2))</f>
        <v>Lowes, Alison</v>
      </c>
      <c r="E49" s="45">
        <v>0.017962962962962962</v>
      </c>
      <c r="F49" s="45">
        <f>IF(A49="","",VLOOKUP(A49,Entrants!$B$4:$M$105,12))</f>
        <v>0.0019097222222222222</v>
      </c>
      <c r="G49" s="45">
        <f t="shared" si="0"/>
        <v>0.01605324074074074</v>
      </c>
      <c r="H49" s="7"/>
      <c r="I49" s="5">
        <v>45</v>
      </c>
      <c r="J49" s="47" t="s">
        <v>60</v>
      </c>
      <c r="K49" s="6">
        <v>0.017962962962962962</v>
      </c>
      <c r="L49" s="6">
        <v>0.0019097222222222222</v>
      </c>
      <c r="M49" s="6">
        <v>0.01605324074074074</v>
      </c>
    </row>
    <row r="50" spans="1:13" ht="15" customHeight="1">
      <c r="A50" s="44">
        <v>66</v>
      </c>
      <c r="B50" s="44" t="str">
        <f>IF(A50="","",VLOOKUP(A50,Entrants!$B$4:$D$105,3))</f>
        <v>WG</v>
      </c>
      <c r="C50" s="44">
        <v>46</v>
      </c>
      <c r="D50" s="114" t="str">
        <f>IF(A50="","",VLOOKUP(A50,Entrants!$B$4:$D$105,2))</f>
        <v>Nicholson, Mark</v>
      </c>
      <c r="E50" s="45">
        <v>0.018032407407407407</v>
      </c>
      <c r="F50" s="45">
        <f>IF(A50="","",VLOOKUP(A50,Entrants!$B$4:$M$105,12))</f>
        <v>0.006076388888888889</v>
      </c>
      <c r="G50" s="45">
        <f t="shared" si="0"/>
        <v>0.011956018518518519</v>
      </c>
      <c r="H50" s="7"/>
      <c r="I50" s="5">
        <v>46</v>
      </c>
      <c r="J50" s="43" t="s">
        <v>139</v>
      </c>
      <c r="K50" s="45">
        <v>0.01775462962962963</v>
      </c>
      <c r="L50" s="45">
        <v>0.0012152777777777778</v>
      </c>
      <c r="M50" s="45">
        <v>0.016539351851851854</v>
      </c>
    </row>
    <row r="51" spans="1:13" ht="15" customHeight="1">
      <c r="A51" s="44">
        <v>73</v>
      </c>
      <c r="B51" s="44" t="str">
        <f>IF(A51="","",VLOOKUP(A51,Entrants!$B$4:$D$105,3))</f>
        <v>MP</v>
      </c>
      <c r="C51" s="44">
        <v>47</v>
      </c>
      <c r="D51" s="114" t="str">
        <f>IF(A51="","",VLOOKUP(A51,Entrants!$B$4:$D$105,2))</f>
        <v>Rawlinson, Louise</v>
      </c>
      <c r="E51" s="45">
        <v>0.01806712962962963</v>
      </c>
      <c r="F51" s="45">
        <f>IF(A51="","",VLOOKUP(A51,Entrants!$B$4:$M$105,12))</f>
        <v>0.003298611111111111</v>
      </c>
      <c r="G51" s="45">
        <f t="shared" si="0"/>
        <v>0.01476851851851852</v>
      </c>
      <c r="H51" s="7"/>
      <c r="I51" s="5">
        <v>47</v>
      </c>
      <c r="J51" s="47" t="s">
        <v>89</v>
      </c>
      <c r="K51" s="6">
        <v>0.016655092592592593</v>
      </c>
      <c r="L51" s="143">
        <f>-0.5</f>
        <v>-0.5</v>
      </c>
      <c r="M51" s="6">
        <v>0.017002314814814814</v>
      </c>
    </row>
    <row r="52" spans="1:13" ht="15" customHeight="1">
      <c r="A52" s="44"/>
      <c r="B52" s="44">
        <f>IF(A52="","",VLOOKUP(A52,Entrants!$B$4:$D$105,3))</f>
      </c>
      <c r="C52" s="44">
        <v>48</v>
      </c>
      <c r="D52" s="114">
        <f>IF(A52="","",VLOOKUP(A52,Entrants!$B$4:$D$105,2))</f>
      </c>
      <c r="E52" s="45"/>
      <c r="F52" s="45">
        <f>IF(A52="","",VLOOKUP(A52,Entrants!$B$4:$M$105,12))</f>
      </c>
      <c r="G52" s="45">
        <f t="shared" si="0"/>
      </c>
      <c r="I52" s="5">
        <v>48</v>
      </c>
      <c r="J52" s="43" t="s">
        <v>14</v>
      </c>
      <c r="K52" s="45"/>
      <c r="L52" s="45" t="s">
        <v>14</v>
      </c>
      <c r="M52" s="45" t="s">
        <v>14</v>
      </c>
    </row>
    <row r="53" spans="1:13" ht="15" customHeight="1">
      <c r="A53" s="44"/>
      <c r="B53" s="44">
        <f>IF(A53="","",VLOOKUP(A53,Entrants!$B$4:$D$105,3))</f>
      </c>
      <c r="C53" s="44">
        <v>49</v>
      </c>
      <c r="D53" s="114">
        <f>IF(A53="","",VLOOKUP(A53,Entrants!$B$4:$D$105,2))</f>
      </c>
      <c r="E53" s="45"/>
      <c r="F53" s="45">
        <f>IF(A53="","",VLOOKUP(A53,Entrants!$B$4:$M$105,12))</f>
      </c>
      <c r="G53" s="45">
        <f t="shared" si="0"/>
      </c>
      <c r="I53" s="5">
        <v>49</v>
      </c>
      <c r="J53" s="43" t="s">
        <v>14</v>
      </c>
      <c r="K53" s="45"/>
      <c r="L53" s="45" t="s">
        <v>14</v>
      </c>
      <c r="M53" s="45" t="s">
        <v>14</v>
      </c>
    </row>
    <row r="54" spans="1:13" ht="15" customHeight="1">
      <c r="A54" s="44"/>
      <c r="B54" s="44">
        <f>IF(A54="","",VLOOKUP(A54,Entrants!$B$4:$D$105,3))</f>
      </c>
      <c r="C54" s="44">
        <v>50</v>
      </c>
      <c r="D54" s="114">
        <f>IF(A54="","",VLOOKUP(A54,Entrants!$B$4:$D$105,2))</f>
      </c>
      <c r="E54" s="45"/>
      <c r="F54" s="45">
        <f>IF(A54="","",VLOOKUP(A54,Entrants!$B$4:$M$105,12))</f>
      </c>
      <c r="G54" s="45">
        <f t="shared" si="0"/>
      </c>
      <c r="I54" s="5">
        <v>50</v>
      </c>
      <c r="J54" s="7" t="s">
        <v>14</v>
      </c>
      <c r="K54" s="6"/>
      <c r="L54" s="6" t="s">
        <v>14</v>
      </c>
      <c r="M54" s="6" t="s">
        <v>14</v>
      </c>
    </row>
    <row r="55" spans="1:13" ht="15" customHeight="1">
      <c r="A55" s="44"/>
      <c r="B55" s="44">
        <f>IF(A55="","",VLOOKUP(A55,Entrants!$B$4:$D$105,3))</f>
      </c>
      <c r="C55" s="44">
        <v>51</v>
      </c>
      <c r="D55" s="114">
        <f>IF(A55="","",VLOOKUP(A55,Entrants!$B$4:$D$105,2))</f>
      </c>
      <c r="E55" s="45"/>
      <c r="F55" s="45">
        <f>IF(A55="","",VLOOKUP(A55,Entrants!$B$4:$M$105,12))</f>
      </c>
      <c r="G55" s="45">
        <f t="shared" si="0"/>
      </c>
      <c r="I55" s="5">
        <v>51</v>
      </c>
      <c r="J55" s="43" t="s">
        <v>14</v>
      </c>
      <c r="K55" s="45"/>
      <c r="L55" s="45" t="s">
        <v>14</v>
      </c>
      <c r="M55" s="45" t="s">
        <v>14</v>
      </c>
    </row>
    <row r="56" spans="1:13" ht="15" customHeight="1">
      <c r="A56" s="44"/>
      <c r="B56" s="44">
        <f>IF(A56="","",VLOOKUP(A56,Entrants!$B$4:$D$105,3))</f>
      </c>
      <c r="C56" s="44">
        <v>52</v>
      </c>
      <c r="D56" s="114">
        <f>IF(A56="","",VLOOKUP(A56,Entrants!$B$4:$D$105,2))</f>
      </c>
      <c r="E56" s="45"/>
      <c r="F56" s="45">
        <f>IF(A56="","",VLOOKUP(A56,Entrants!$B$4:$M$105,12))</f>
      </c>
      <c r="G56" s="45">
        <f t="shared" si="0"/>
      </c>
      <c r="I56" s="5">
        <v>52</v>
      </c>
      <c r="J56" s="43" t="s">
        <v>14</v>
      </c>
      <c r="K56" s="45"/>
      <c r="L56" s="45" t="s">
        <v>14</v>
      </c>
      <c r="M56" s="45" t="s">
        <v>14</v>
      </c>
    </row>
    <row r="57" spans="1:13" ht="15" customHeight="1">
      <c r="A57" s="44"/>
      <c r="B57" s="44">
        <f>IF(A57="","",VLOOKUP(A57,Entrants!$B$4:$D$105,3))</f>
      </c>
      <c r="C57" s="44">
        <v>53</v>
      </c>
      <c r="D57" s="114">
        <f>IF(A57="","",VLOOKUP(A57,Entrants!$B$4:$D$105,2))</f>
      </c>
      <c r="E57" s="45"/>
      <c r="F57" s="45">
        <f>IF(A57="","",VLOOKUP(A57,Entrants!$B$4:$M$105,12))</f>
      </c>
      <c r="G57" s="45">
        <f t="shared" si="0"/>
      </c>
      <c r="I57" s="5">
        <v>53</v>
      </c>
      <c r="J57" s="43" t="s">
        <v>14</v>
      </c>
      <c r="K57" s="45"/>
      <c r="L57" s="45" t="s">
        <v>14</v>
      </c>
      <c r="M57" s="45" t="s">
        <v>14</v>
      </c>
    </row>
    <row r="58" spans="1:13" ht="15" customHeight="1">
      <c r="A58" s="44"/>
      <c r="B58" s="44">
        <f>IF(A58="","",VLOOKUP(A58,Entrants!$B$4:$D$105,3))</f>
      </c>
      <c r="C58" s="44">
        <v>54</v>
      </c>
      <c r="D58" s="114">
        <f>IF(A58="","",VLOOKUP(A58,Entrants!$B$4:$D$105,2))</f>
      </c>
      <c r="E58" s="45"/>
      <c r="F58" s="45">
        <f>IF(A58="","",VLOOKUP(A58,Entrants!$B$4:$M$105,12))</f>
      </c>
      <c r="G58" s="45">
        <f t="shared" si="0"/>
      </c>
      <c r="I58" s="5">
        <v>54</v>
      </c>
      <c r="J58" s="43" t="s">
        <v>14</v>
      </c>
      <c r="K58" s="45"/>
      <c r="L58" s="45" t="s">
        <v>14</v>
      </c>
      <c r="M58" s="45" t="s">
        <v>14</v>
      </c>
    </row>
    <row r="59" spans="1:13" ht="15" customHeight="1">
      <c r="A59" s="44"/>
      <c r="B59" s="44">
        <f>IF(A59="","",VLOOKUP(A59,Entrants!$B$4:$D$105,3))</f>
      </c>
      <c r="C59" s="44">
        <v>55</v>
      </c>
      <c r="D59" s="114">
        <f>IF(A59="","",VLOOKUP(A59,Entrants!$B$4:$D$105,2))</f>
      </c>
      <c r="E59" s="45"/>
      <c r="F59" s="45">
        <f>IF(A59="","",VLOOKUP(A59,Entrants!$B$4:$M$105,12))</f>
      </c>
      <c r="G59" s="45">
        <f t="shared" si="0"/>
      </c>
      <c r="I59" s="5">
        <v>55</v>
      </c>
      <c r="J59" s="7" t="s">
        <v>14</v>
      </c>
      <c r="K59" s="6"/>
      <c r="L59" s="6" t="s">
        <v>14</v>
      </c>
      <c r="M59" s="6" t="s">
        <v>14</v>
      </c>
    </row>
    <row r="60" spans="1:13" ht="15">
      <c r="A60" s="44"/>
      <c r="B60" s="44">
        <f>IF(A60="","",VLOOKUP(A60,Entrants!$B$4:$D$105,3))</f>
      </c>
      <c r="C60" s="44">
        <v>56</v>
      </c>
      <c r="D60" s="114">
        <f>IF(A60="","",VLOOKUP(A60,Entrants!$B$4:$D$105,2))</f>
      </c>
      <c r="E60" s="45"/>
      <c r="F60" s="45">
        <f>IF(A60="","",VLOOKUP(A60,Entrants!$B$4:$M$105,12))</f>
      </c>
      <c r="G60" s="45">
        <f t="shared" si="0"/>
      </c>
      <c r="I60" s="5">
        <v>56</v>
      </c>
      <c r="J60" s="43" t="s">
        <v>14</v>
      </c>
      <c r="K60" s="45"/>
      <c r="L60" s="45" t="s">
        <v>14</v>
      </c>
      <c r="M60" s="45" t="s">
        <v>14</v>
      </c>
    </row>
    <row r="61" spans="1:13" ht="15">
      <c r="A61" s="44"/>
      <c r="B61" s="44">
        <f>IF(A61="","",VLOOKUP(A61,Entrants!$B$4:$D$105,3))</f>
      </c>
      <c r="C61" s="44">
        <v>57</v>
      </c>
      <c r="D61" s="114">
        <f>IF(A61="","",VLOOKUP(A61,Entrants!$B$4:$D$105,2))</f>
      </c>
      <c r="E61" s="45"/>
      <c r="F61" s="45">
        <f>IF(A61="","",VLOOKUP(A61,Entrants!$B$4:$M$105,12))</f>
      </c>
      <c r="G61" s="45">
        <f t="shared" si="0"/>
      </c>
      <c r="I61" s="5">
        <v>57</v>
      </c>
      <c r="J61" s="47" t="s">
        <v>14</v>
      </c>
      <c r="K61" s="6"/>
      <c r="L61" s="6" t="s">
        <v>14</v>
      </c>
      <c r="M61" s="6" t="s">
        <v>14</v>
      </c>
    </row>
    <row r="62" spans="1:13" ht="15">
      <c r="A62" s="44"/>
      <c r="B62" s="44">
        <f>IF(A62="","",VLOOKUP(A62,Entrants!$B$4:$D$105,3))</f>
      </c>
      <c r="C62" s="44">
        <v>58</v>
      </c>
      <c r="D62" s="114">
        <f>IF(A62="","",VLOOKUP(A62,Entrants!$B$4:$D$105,2))</f>
      </c>
      <c r="E62" s="45"/>
      <c r="F62" s="45">
        <f>IF(A62="","",VLOOKUP(A62,Entrants!$B$4:$M$105,12))</f>
      </c>
      <c r="G62" s="45">
        <f t="shared" si="0"/>
      </c>
      <c r="I62" s="5">
        <v>58</v>
      </c>
      <c r="J62" s="43" t="s">
        <v>14</v>
      </c>
      <c r="K62" s="45"/>
      <c r="L62" s="45" t="s">
        <v>14</v>
      </c>
      <c r="M62" s="45" t="s">
        <v>14</v>
      </c>
    </row>
    <row r="63" spans="1:13" ht="15">
      <c r="A63" s="44"/>
      <c r="B63" s="44">
        <f>IF(A63="","",VLOOKUP(A63,Entrants!$B$4:$D$105,3))</f>
      </c>
      <c r="C63" s="44">
        <v>59</v>
      </c>
      <c r="D63" s="114">
        <f>IF(A63="","",VLOOKUP(A63,Entrants!$B$4:$D$105,2))</f>
      </c>
      <c r="E63" s="45"/>
      <c r="F63" s="45">
        <f>IF(A63="","",VLOOKUP(A63,Entrants!$B$4:$M$105,12))</f>
      </c>
      <c r="G63" s="45">
        <f t="shared" si="0"/>
      </c>
      <c r="I63" s="5">
        <v>59</v>
      </c>
      <c r="J63" s="43" t="s">
        <v>14</v>
      </c>
      <c r="K63" s="45"/>
      <c r="L63" s="45" t="s">
        <v>14</v>
      </c>
      <c r="M63" s="45" t="s">
        <v>14</v>
      </c>
    </row>
    <row r="64" spans="1:13" ht="15">
      <c r="A64" s="44"/>
      <c r="B64" s="44">
        <f>IF(A64="","",VLOOKUP(A64,Entrants!$B$4:$D$105,3))</f>
      </c>
      <c r="C64" s="44">
        <v>60</v>
      </c>
      <c r="D64" s="114">
        <f>IF(A64="","",VLOOKUP(A64,Entrants!$B$4:$D$105,2))</f>
      </c>
      <c r="E64" s="45"/>
      <c r="F64" s="45">
        <f>IF(A64="","",VLOOKUP(A64,Entrants!$B$4:$M$105,12))</f>
      </c>
      <c r="G64" s="45">
        <f t="shared" si="0"/>
      </c>
      <c r="I64" s="5">
        <v>60</v>
      </c>
      <c r="J64" s="43" t="s">
        <v>14</v>
      </c>
      <c r="K64" s="45"/>
      <c r="L64" s="45" t="s">
        <v>14</v>
      </c>
      <c r="M64" s="45" t="s">
        <v>14</v>
      </c>
    </row>
    <row r="65" spans="1:13" ht="15">
      <c r="A65" s="44"/>
      <c r="B65" s="44">
        <f>IF(A65="","",VLOOKUP(A65,Entrants!$B$4:$D$105,3))</f>
      </c>
      <c r="C65" s="44">
        <v>61</v>
      </c>
      <c r="D65" s="114">
        <f>IF(A65="","",VLOOKUP(A65,Entrants!$B$4:$D$105,2))</f>
      </c>
      <c r="E65" s="45"/>
      <c r="F65" s="45">
        <f>IF(A65="","",VLOOKUP(A65,Entrants!$B$4:$M$105,12))</f>
      </c>
      <c r="G65" s="45">
        <f t="shared" si="0"/>
      </c>
      <c r="I65" s="5">
        <v>61</v>
      </c>
      <c r="J65" s="43" t="s">
        <v>14</v>
      </c>
      <c r="K65" s="45"/>
      <c r="L65" s="45" t="s">
        <v>14</v>
      </c>
      <c r="M65" s="45" t="s">
        <v>14</v>
      </c>
    </row>
    <row r="66" spans="1:13" ht="15">
      <c r="A66" s="44"/>
      <c r="B66" s="44">
        <f>IF(A66="","",VLOOKUP(A66,Entrants!$B$4:$D$105,3))</f>
      </c>
      <c r="C66" s="44">
        <v>62</v>
      </c>
      <c r="D66" s="114">
        <f>IF(A66="","",VLOOKUP(A66,Entrants!$B$4:$D$105,2))</f>
      </c>
      <c r="E66" s="45"/>
      <c r="F66" s="45">
        <f>IF(A66="","",VLOOKUP(A66,Entrants!$B$4:$M$105,12))</f>
      </c>
      <c r="G66" s="45">
        <f t="shared" si="0"/>
      </c>
      <c r="I66" s="5">
        <v>62</v>
      </c>
      <c r="J66" s="47" t="s">
        <v>14</v>
      </c>
      <c r="K66" s="6"/>
      <c r="L66" s="6" t="s">
        <v>14</v>
      </c>
      <c r="M66" s="6" t="s">
        <v>14</v>
      </c>
    </row>
    <row r="67" spans="1:13" ht="15">
      <c r="A67" s="44"/>
      <c r="B67" s="44">
        <f>IF(A67="","",VLOOKUP(A67,Entrants!$B$4:$D$105,3))</f>
      </c>
      <c r="C67" s="44">
        <v>63</v>
      </c>
      <c r="D67" s="43">
        <f>IF(A67="","",VLOOKUP(A67,Entrants!$B$4:$D$105,2))</f>
      </c>
      <c r="E67" s="45"/>
      <c r="F67" s="45">
        <f>IF(A67="","",VLOOKUP(A67,Entrants!$B$4:$M$105,12))</f>
      </c>
      <c r="G67" s="45">
        <f aca="true" t="shared" si="1" ref="G67:G79">IF(D67="","",E67-F67)</f>
      </c>
      <c r="I67" s="5">
        <v>63</v>
      </c>
      <c r="J67" s="47" t="s">
        <v>14</v>
      </c>
      <c r="K67" s="6"/>
      <c r="L67" s="6" t="s">
        <v>14</v>
      </c>
      <c r="M67" s="6" t="s">
        <v>14</v>
      </c>
    </row>
    <row r="68" spans="1:13" ht="15">
      <c r="A68" s="44"/>
      <c r="B68" s="44">
        <f>IF(A68="","",VLOOKUP(A68,Entrants!$B$4:$D$105,3))</f>
      </c>
      <c r="C68" s="44">
        <v>64</v>
      </c>
      <c r="D68" s="43">
        <f>IF(A68="","",VLOOKUP(A68,Entrants!$B$4:$D$105,2))</f>
      </c>
      <c r="E68" s="46"/>
      <c r="F68" s="45">
        <f>IF(A68="","",VLOOKUP(A68,Entrants!$B$4:$M$105,12))</f>
      </c>
      <c r="G68" s="45">
        <f t="shared" si="1"/>
      </c>
      <c r="I68" s="5">
        <v>64</v>
      </c>
      <c r="J68" s="7" t="s">
        <v>14</v>
      </c>
      <c r="K68" s="6"/>
      <c r="L68" s="6" t="s">
        <v>14</v>
      </c>
      <c r="M68" s="6" t="s">
        <v>14</v>
      </c>
    </row>
    <row r="69" spans="1:13" ht="15">
      <c r="A69" s="44"/>
      <c r="B69" s="44">
        <f>IF(A69="","",VLOOKUP(A69,Entrants!$B$4:$D$105,3))</f>
      </c>
      <c r="C69" s="44">
        <v>65</v>
      </c>
      <c r="D69" s="43">
        <f>IF(A69="","",VLOOKUP(A69,Entrants!$B$4:$D$105,2))</f>
      </c>
      <c r="E69" s="46"/>
      <c r="F69" s="45">
        <f>IF(A69="","",VLOOKUP(A69,Entrants!$B$4:$M$105,12))</f>
      </c>
      <c r="G69" s="45">
        <f t="shared" si="1"/>
      </c>
      <c r="I69" s="5">
        <v>65</v>
      </c>
      <c r="J69" s="7" t="s">
        <v>14</v>
      </c>
      <c r="K69" s="6"/>
      <c r="L69" s="6" t="s">
        <v>14</v>
      </c>
      <c r="M69" s="6" t="s">
        <v>14</v>
      </c>
    </row>
    <row r="70" spans="1:13" ht="15">
      <c r="A70" s="44"/>
      <c r="B70" s="44">
        <f>IF(A70="","",VLOOKUP(A70,Entrants!$B$4:$D$105,3))</f>
      </c>
      <c r="C70" s="44">
        <v>66</v>
      </c>
      <c r="D70" s="43">
        <f>IF(A70="","",VLOOKUP(A70,Entrants!$B$4:$D$105,2))</f>
      </c>
      <c r="E70" s="46"/>
      <c r="F70" s="45">
        <f>IF(A70="","",VLOOKUP(A70,Entrants!$B$4:$M$105,12))</f>
      </c>
      <c r="G70" s="45">
        <f t="shared" si="1"/>
      </c>
      <c r="I70" s="5">
        <v>66</v>
      </c>
      <c r="J70" s="7" t="s">
        <v>14</v>
      </c>
      <c r="K70" s="6"/>
      <c r="L70" s="6" t="s">
        <v>14</v>
      </c>
      <c r="M70" s="6" t="s">
        <v>14</v>
      </c>
    </row>
    <row r="71" spans="1:13" ht="15">
      <c r="A71" s="44"/>
      <c r="B71" s="44">
        <f>IF(A71="","",VLOOKUP(A71,Entrants!$B$4:$D$105,3))</f>
      </c>
      <c r="C71" s="44">
        <v>67</v>
      </c>
      <c r="D71" s="43">
        <f>IF(A71="","",VLOOKUP(A71,Entrants!$B$4:$D$105,2))</f>
      </c>
      <c r="E71" s="46"/>
      <c r="F71" s="45">
        <f>IF(A71="","",VLOOKUP(A71,Entrants!$B$4:$M$105,12))</f>
      </c>
      <c r="G71" s="45">
        <f t="shared" si="1"/>
      </c>
      <c r="I71" s="5">
        <v>67</v>
      </c>
      <c r="J71" s="7" t="s">
        <v>14</v>
      </c>
      <c r="K71" s="6"/>
      <c r="L71" s="6" t="s">
        <v>14</v>
      </c>
      <c r="M71" s="6" t="s">
        <v>14</v>
      </c>
    </row>
    <row r="72" spans="1:13" ht="15">
      <c r="A72" s="44"/>
      <c r="B72" s="44">
        <f>IF(A72="","",VLOOKUP(A72,Entrants!$B$4:$D$105,3))</f>
      </c>
      <c r="C72" s="44">
        <v>68</v>
      </c>
      <c r="D72" s="43">
        <f>IF(A72="","",VLOOKUP(A72,Entrants!$B$4:$D$105,2))</f>
      </c>
      <c r="E72" s="46"/>
      <c r="F72" s="45">
        <f>IF(A72="","",VLOOKUP(A72,Entrants!$B$4:$M$105,12))</f>
      </c>
      <c r="G72" s="45">
        <f t="shared" si="1"/>
      </c>
      <c r="I72" s="5">
        <v>68</v>
      </c>
      <c r="J72" s="47" t="s">
        <v>14</v>
      </c>
      <c r="K72" s="6"/>
      <c r="L72" s="6" t="s">
        <v>14</v>
      </c>
      <c r="M72" s="6" t="s">
        <v>14</v>
      </c>
    </row>
    <row r="73" spans="1:13" ht="15">
      <c r="A73" s="44"/>
      <c r="B73" s="44">
        <f>IF(A73="","",VLOOKUP(A73,Entrants!$B$4:$D$105,3))</f>
      </c>
      <c r="C73" s="44">
        <v>69</v>
      </c>
      <c r="D73" s="43">
        <f>IF(A73="","",VLOOKUP(A73,Entrants!$B$4:$D$105,2))</f>
      </c>
      <c r="E73" s="46"/>
      <c r="F73" s="45">
        <f>IF(A73="","",VLOOKUP(A73,Entrants!$B$4:$M$105,12))</f>
      </c>
      <c r="G73" s="45">
        <f t="shared" si="1"/>
      </c>
      <c r="I73" s="5">
        <v>69</v>
      </c>
      <c r="J73" s="7" t="s">
        <v>14</v>
      </c>
      <c r="K73" s="6"/>
      <c r="L73" s="6" t="s">
        <v>14</v>
      </c>
      <c r="M73" s="6" t="s">
        <v>14</v>
      </c>
    </row>
    <row r="74" spans="1:13" ht="15">
      <c r="A74" s="44"/>
      <c r="B74" s="44">
        <f>IF(A74="","",VLOOKUP(A74,Entrants!$B$4:$D$105,3))</f>
      </c>
      <c r="C74" s="44">
        <v>70</v>
      </c>
      <c r="D74" s="43">
        <f>IF(A74="","",VLOOKUP(A74,Entrants!$B$4:$D$105,2))</f>
      </c>
      <c r="E74" s="46"/>
      <c r="F74" s="45">
        <f>IF(A74="","",VLOOKUP(A74,Entrants!$B$4:$M$105,12))</f>
      </c>
      <c r="G74" s="45">
        <f t="shared" si="1"/>
      </c>
      <c r="I74" s="5">
        <v>70</v>
      </c>
      <c r="J74" s="7" t="s">
        <v>14</v>
      </c>
      <c r="K74" s="6"/>
      <c r="L74" s="6" t="s">
        <v>14</v>
      </c>
      <c r="M74" s="6" t="s">
        <v>14</v>
      </c>
    </row>
    <row r="75" spans="1:13" ht="15">
      <c r="A75" s="44"/>
      <c r="B75" s="44">
        <f>IF(A75="","",VLOOKUP(A75,Entrants!$B$4:$D$105,3))</f>
      </c>
      <c r="C75" s="44">
        <v>71</v>
      </c>
      <c r="D75" s="43">
        <f>IF(A75="","",VLOOKUP(A75,Entrants!$B$4:$D$105,2))</f>
      </c>
      <c r="E75" s="46"/>
      <c r="F75" s="45">
        <f>IF(A75="","",VLOOKUP(A75,Entrants!$B$4:$M$105,12))</f>
      </c>
      <c r="G75" s="45">
        <f t="shared" si="1"/>
      </c>
      <c r="I75" s="5">
        <v>71</v>
      </c>
      <c r="J75" s="47" t="s">
        <v>14</v>
      </c>
      <c r="K75" s="6"/>
      <c r="L75" s="6" t="s">
        <v>14</v>
      </c>
      <c r="M75" s="6" t="s">
        <v>14</v>
      </c>
    </row>
    <row r="76" spans="1:13" ht="15">
      <c r="A76" s="44"/>
      <c r="B76" s="44">
        <f>IF(A76="","",VLOOKUP(A76,Entrants!$B$4:$D$105,3))</f>
      </c>
      <c r="C76" s="44">
        <v>72</v>
      </c>
      <c r="D76" s="43">
        <f>IF(A76="","",VLOOKUP(A76,Entrants!$B$4:$D$105,2))</f>
      </c>
      <c r="E76" s="46"/>
      <c r="F76" s="45">
        <f>IF(A76="","",VLOOKUP(A76,Entrants!$B$4:$M$105,12))</f>
      </c>
      <c r="G76" s="45">
        <f t="shared" si="1"/>
      </c>
      <c r="I76" s="5">
        <v>72</v>
      </c>
      <c r="J76" s="7" t="s">
        <v>14</v>
      </c>
      <c r="K76" s="6"/>
      <c r="L76" s="6" t="s">
        <v>14</v>
      </c>
      <c r="M76" s="6" t="s">
        <v>14</v>
      </c>
    </row>
    <row r="77" spans="1:13" ht="15">
      <c r="A77" s="44"/>
      <c r="B77" s="44">
        <f>IF(A77="","",VLOOKUP(A77,Entrants!$B$4:$D$105,3))</f>
      </c>
      <c r="C77" s="44">
        <v>73</v>
      </c>
      <c r="D77" s="43">
        <f>IF(A77="","",VLOOKUP(A77,Entrants!$B$4:$D$105,2))</f>
      </c>
      <c r="E77" s="46"/>
      <c r="F77" s="45">
        <f>IF(A77="","",VLOOKUP(A77,Entrants!$B$4:$M$105,12))</f>
      </c>
      <c r="G77" s="45">
        <f t="shared" si="1"/>
      </c>
      <c r="I77" s="5">
        <v>73</v>
      </c>
      <c r="J77" s="47" t="s">
        <v>14</v>
      </c>
      <c r="K77" s="6"/>
      <c r="L77" s="6" t="s">
        <v>14</v>
      </c>
      <c r="M77" s="6" t="s">
        <v>14</v>
      </c>
    </row>
    <row r="78" spans="1:13" ht="15">
      <c r="A78" s="44"/>
      <c r="B78" s="44">
        <f>IF(A78="","",VLOOKUP(A78,Entrants!$B$4:$D$105,3))</f>
      </c>
      <c r="C78" s="44">
        <v>74</v>
      </c>
      <c r="D78" s="43">
        <f>IF(A78="","",VLOOKUP(A78,Entrants!$B$4:$D$105,2))</f>
      </c>
      <c r="E78" s="46"/>
      <c r="F78" s="45">
        <f>IF(A78="","",VLOOKUP(A78,Entrants!$B$4:$M$105,12))</f>
      </c>
      <c r="G78" s="45">
        <f t="shared" si="1"/>
      </c>
      <c r="I78" s="5">
        <v>74</v>
      </c>
      <c r="J78" s="47" t="s">
        <v>14</v>
      </c>
      <c r="K78" s="6"/>
      <c r="L78" s="6" t="s">
        <v>14</v>
      </c>
      <c r="M78" s="6" t="s">
        <v>14</v>
      </c>
    </row>
    <row r="79" spans="1:13" ht="15">
      <c r="A79" s="44"/>
      <c r="B79" s="44">
        <f>IF(A79="","",VLOOKUP(A79,Entrants!$B$4:$D$105,3))</f>
      </c>
      <c r="C79" s="44">
        <v>75</v>
      </c>
      <c r="D79" s="43">
        <f>IF(A79="","",VLOOKUP(A79,Entrants!$B$4:$D$105,2))</f>
      </c>
      <c r="E79" s="46"/>
      <c r="F79" s="45">
        <f>IF(A79="","",VLOOKUP(A79,Entrants!$B$4:$M$105,12))</f>
      </c>
      <c r="G79" s="45">
        <f t="shared" si="1"/>
      </c>
      <c r="I79" s="5">
        <v>75</v>
      </c>
      <c r="J79" s="7" t="s">
        <v>14</v>
      </c>
      <c r="K79" s="6"/>
      <c r="L79" s="6" t="s">
        <v>14</v>
      </c>
      <c r="M79" s="6" t="s">
        <v>14</v>
      </c>
    </row>
    <row r="80" spans="2:12" ht="15">
      <c r="B80" s="44">
        <f>IF(A80="","",VLOOKUP(A80,Entrants!$B$4:$D$105,3))</f>
      </c>
      <c r="C80" s="44">
        <v>76</v>
      </c>
      <c r="D80" s="43">
        <f>IF(A80="","",VLOOKUP(A80,Entrants!$B$4:$D$105,2))</f>
      </c>
      <c r="F80" s="45">
        <f>IF(A80="","",VLOOKUP(A80,Entrants!$B$4:$M$105,12))</f>
      </c>
      <c r="I80" s="5">
        <v>76</v>
      </c>
    </row>
    <row r="81" spans="2:12" ht="15">
      <c r="B81" s="44">
        <f>IF(A81="","",VLOOKUP(A81,Entrants!$B$4:$D$105,3))</f>
      </c>
      <c r="C81" s="44">
        <v>77</v>
      </c>
      <c r="D81" s="43">
        <f>IF(A81="","",VLOOKUP(A81,Entrants!$B$4:$D$105,2))</f>
      </c>
      <c r="F81" s="45">
        <f>IF(A81="","",VLOOKUP(A81,Entrants!$B$4:$M$105,12))</f>
      </c>
      <c r="I81" s="5">
        <v>77</v>
      </c>
    </row>
    <row r="82" spans="2:12" ht="15">
      <c r="B82" s="44">
        <f>IF(A82="","",VLOOKUP(A82,Entrants!$B$4:$D$105,3))</f>
      </c>
      <c r="C82" s="44">
        <v>78</v>
      </c>
      <c r="D82" s="43">
        <f>IF(A82="","",VLOOKUP(A82,Entrants!$B$4:$D$105,2))</f>
      </c>
      <c r="F82" s="45">
        <f>IF(A82="","",VLOOKUP(A82,Entrants!$B$4:$M$105,12))</f>
      </c>
      <c r="I82" s="5">
        <v>78</v>
      </c>
    </row>
    <row r="83" spans="2:12" ht="15">
      <c r="B83" s="44">
        <f>IF(A83="","",VLOOKUP(A83,Entrants!$B$4:$D$105,3))</f>
      </c>
      <c r="C83" s="44">
        <v>79</v>
      </c>
      <c r="D83" s="43">
        <f>IF(A83="","",VLOOKUP(A83,Entrants!$B$4:$D$105,2))</f>
      </c>
      <c r="F83" s="45">
        <f>IF(A83="","",VLOOKUP(A83,Entrants!$B$4:$M$105,12))</f>
      </c>
      <c r="I83" s="5">
        <v>79</v>
      </c>
    </row>
    <row r="84" spans="2:12" ht="15">
      <c r="B84" s="44">
        <f>IF(A84="","",VLOOKUP(A84,Entrants!$B$4:$D$105,3))</f>
      </c>
      <c r="C84" s="44">
        <v>80</v>
      </c>
      <c r="D84" s="43">
        <f>IF(A84="","",VLOOKUP(A84,Entrants!$B$4:$D$105,2))</f>
      </c>
      <c r="F84" s="45">
        <f>IF(A84="","",VLOOKUP(A84,Entrants!$B$4:$M$105,12))</f>
      </c>
      <c r="I84" s="5">
        <v>80</v>
      </c>
    </row>
  </sheetData>
  <sheetProtection/>
  <mergeCells count="1">
    <mergeCell ref="J2:L2"/>
  </mergeCells>
  <printOptions/>
  <pageMargins left="0.5118110236220472" right="1.5748031496062993" top="0.3937007874015748" bottom="0.5511811023622047" header="0.3937007874015748" footer="0.5118110236220472"/>
  <pageSetup fitToHeight="1" fitToWidth="1" horizontalDpi="300" verticalDpi="300" orientation="portrait" paperSize="9" scale="3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1:V119"/>
  <sheetViews>
    <sheetView tabSelected="1" zoomScale="83" zoomScaleNormal="83" zoomScalePageLayoutView="0" workbookViewId="0" topLeftCell="A4">
      <selection activeCell="Z7" sqref="Z7"/>
    </sheetView>
  </sheetViews>
  <sheetFormatPr defaultColWidth="9.140625" defaultRowHeight="12.75"/>
  <cols>
    <col min="1" max="1" width="12.7109375" style="0" customWidth="1"/>
    <col min="2" max="2" width="6.00390625" style="109" customWidth="1"/>
    <col min="3" max="3" width="5.8515625" style="1" customWidth="1"/>
    <col min="4" max="4" width="20.140625" style="8" customWidth="1"/>
    <col min="5" max="5" width="7.7109375" style="1" customWidth="1"/>
    <col min="6" max="6" width="5.8515625" style="1" customWidth="1"/>
    <col min="7" max="7" width="6.00390625" style="9" customWidth="1"/>
    <col min="8" max="8" width="6.140625" style="9" customWidth="1"/>
    <col min="9" max="9" width="6.00390625" style="9" customWidth="1"/>
    <col min="10" max="10" width="6.140625" style="9" customWidth="1"/>
    <col min="11" max="11" width="6.00390625" style="9" customWidth="1"/>
    <col min="12" max="12" width="6.140625" style="9" customWidth="1"/>
    <col min="13" max="13" width="6.00390625" style="9" customWidth="1"/>
    <col min="14" max="14" width="6.140625" style="9" customWidth="1"/>
    <col min="15" max="15" width="6.00390625" style="9" customWidth="1"/>
    <col min="16" max="16" width="6.140625" style="9" customWidth="1"/>
    <col min="17" max="17" width="8.421875" style="1" customWidth="1"/>
    <col min="19" max="19" width="45.7109375" style="0" customWidth="1"/>
    <col min="20" max="20" width="5.8515625" style="2" bestFit="1" customWidth="1"/>
    <col min="21" max="21" width="7.140625" style="0" customWidth="1"/>
    <col min="22" max="22" width="10.8515625" style="0" customWidth="1"/>
    <col min="23" max="23" width="9.28125" style="0" customWidth="1"/>
    <col min="24" max="24" width="9.8515625" style="0" customWidth="1"/>
    <col min="25" max="25" width="10.140625" style="0" customWidth="1"/>
  </cols>
  <sheetData>
    <row r="1" spans="7:16" ht="12.75">
      <c r="G1"/>
      <c r="H1"/>
      <c r="I1"/>
      <c r="J1"/>
      <c r="K1"/>
      <c r="L1"/>
      <c r="M1"/>
      <c r="N1"/>
      <c r="O1"/>
      <c r="P1"/>
    </row>
    <row r="2" spans="7:16" ht="12.75">
      <c r="G2"/>
      <c r="H2"/>
      <c r="I2"/>
      <c r="J2"/>
      <c r="K2"/>
      <c r="L2"/>
      <c r="M2"/>
      <c r="N2"/>
      <c r="O2"/>
      <c r="P2"/>
    </row>
    <row r="3" ht="12.75">
      <c r="V3" s="2"/>
    </row>
    <row r="4" ht="12.75">
      <c r="V4" s="2"/>
    </row>
    <row r="5" spans="2:17" ht="12.75" customHeight="1">
      <c r="B5" s="21" t="s">
        <v>15</v>
      </c>
      <c r="C5" s="22" t="s">
        <v>16</v>
      </c>
      <c r="D5" s="124" t="s">
        <v>10</v>
      </c>
      <c r="E5" s="101" t="s">
        <v>140</v>
      </c>
      <c r="F5" s="22" t="s">
        <v>17</v>
      </c>
      <c r="G5" s="19" t="s">
        <v>18</v>
      </c>
      <c r="H5" s="19"/>
      <c r="I5" s="19" t="s">
        <v>19</v>
      </c>
      <c r="J5" s="19"/>
      <c r="K5" s="19" t="s">
        <v>20</v>
      </c>
      <c r="L5" s="19"/>
      <c r="M5" s="19" t="s">
        <v>21</v>
      </c>
      <c r="N5" s="19"/>
      <c r="O5" s="19" t="s">
        <v>22</v>
      </c>
      <c r="P5" s="19"/>
      <c r="Q5" s="54" t="s">
        <v>23</v>
      </c>
    </row>
    <row r="6" spans="2:17" ht="12.75">
      <c r="B6" s="110"/>
      <c r="C6" s="20"/>
      <c r="D6" s="125"/>
      <c r="E6" s="102"/>
      <c r="F6" s="122" t="s">
        <v>108</v>
      </c>
      <c r="G6" s="12" t="s">
        <v>24</v>
      </c>
      <c r="H6" s="14" t="s">
        <v>99</v>
      </c>
      <c r="I6" s="12" t="s">
        <v>24</v>
      </c>
      <c r="J6" s="14" t="s">
        <v>99</v>
      </c>
      <c r="K6" s="12" t="s">
        <v>24</v>
      </c>
      <c r="L6" s="14" t="s">
        <v>99</v>
      </c>
      <c r="M6" s="12" t="s">
        <v>24</v>
      </c>
      <c r="N6" s="14" t="s">
        <v>99</v>
      </c>
      <c r="O6" s="12" t="s">
        <v>24</v>
      </c>
      <c r="P6" s="14" t="s">
        <v>99</v>
      </c>
      <c r="Q6" s="20"/>
    </row>
    <row r="7" spans="2:20" ht="12.75">
      <c r="B7" s="111">
        <f>1+B6</f>
        <v>1</v>
      </c>
      <c r="C7" s="11">
        <f>G7+I7+K7+M7+O7</f>
        <v>76</v>
      </c>
      <c r="D7" s="11" t="s">
        <v>55</v>
      </c>
      <c r="E7" s="103">
        <f>+C7-LARGE((G7,I7,K7,M7,O7),1)</f>
        <v>46</v>
      </c>
      <c r="F7" s="135">
        <v>47</v>
      </c>
      <c r="G7" s="13">
        <v>1</v>
      </c>
      <c r="H7" s="15">
        <v>0.01443287037037037</v>
      </c>
      <c r="I7" s="13">
        <v>11</v>
      </c>
      <c r="J7" s="15">
        <v>0.014039351851851851</v>
      </c>
      <c r="K7" s="13">
        <v>28</v>
      </c>
      <c r="L7" s="16">
        <v>0.014560185185185185</v>
      </c>
      <c r="M7" s="13">
        <v>30</v>
      </c>
      <c r="N7" s="15">
        <v>0.014189814814814813</v>
      </c>
      <c r="O7" s="13">
        <v>6</v>
      </c>
      <c r="P7" s="15">
        <v>0.013692129629629629</v>
      </c>
      <c r="Q7" s="28">
        <f>IF(T7&gt;0,T7,"")</f>
        <v>0.013692129629629629</v>
      </c>
      <c r="T7" s="2">
        <f aca="true" t="shared" si="0" ref="T7:T38">MIN(H7,J7,L7,N7,P7)</f>
        <v>0.013692129629629629</v>
      </c>
    </row>
    <row r="8" spans="2:20" ht="12.75">
      <c r="B8" s="111">
        <v>1</v>
      </c>
      <c r="C8" s="11">
        <f>G8+I8+K8+M8+O8</f>
        <v>72</v>
      </c>
      <c r="D8" s="11" t="s">
        <v>70</v>
      </c>
      <c r="E8" s="103">
        <f>+C8-LARGE((G8,I8,K8,M8,O8),1)</f>
        <v>50</v>
      </c>
      <c r="F8" s="135">
        <v>84</v>
      </c>
      <c r="G8" s="13">
        <v>22</v>
      </c>
      <c r="H8" s="15">
        <v>0.012870370370370372</v>
      </c>
      <c r="I8" s="13">
        <v>6</v>
      </c>
      <c r="J8" s="15">
        <v>0.012546296296296295</v>
      </c>
      <c r="K8" s="13">
        <v>16</v>
      </c>
      <c r="L8" s="16">
        <v>0.012766203703703703</v>
      </c>
      <c r="M8" s="13">
        <v>11</v>
      </c>
      <c r="N8" s="15">
        <v>0.012210648148148148</v>
      </c>
      <c r="O8" s="13">
        <v>17</v>
      </c>
      <c r="P8" s="15">
        <v>0.01189814814814815</v>
      </c>
      <c r="Q8" s="28">
        <f>IF(T8&gt;0,T8,"")</f>
        <v>0.01189814814814815</v>
      </c>
      <c r="T8" s="2">
        <f t="shared" si="0"/>
        <v>0.01189814814814815</v>
      </c>
    </row>
    <row r="9" spans="2:20" ht="12.75">
      <c r="B9" s="111">
        <f>1+B8</f>
        <v>2</v>
      </c>
      <c r="C9" s="11">
        <f>G9+I9+K9+M9+O9</f>
        <v>157</v>
      </c>
      <c r="D9" s="11" t="s">
        <v>44</v>
      </c>
      <c r="E9" s="103">
        <f>+C9-LARGE((G9,I9,K9,M9,O9),1)</f>
        <v>57</v>
      </c>
      <c r="F9" s="135">
        <v>23</v>
      </c>
      <c r="G9" s="13">
        <v>100</v>
      </c>
      <c r="H9" s="15"/>
      <c r="I9" s="13">
        <v>37</v>
      </c>
      <c r="J9" s="15">
        <v>0.010185185185185186</v>
      </c>
      <c r="K9" s="13">
        <v>2</v>
      </c>
      <c r="L9" s="16">
        <v>0.01019675925925926</v>
      </c>
      <c r="M9" s="13">
        <v>2</v>
      </c>
      <c r="N9" s="15">
        <v>0.009467592592592593</v>
      </c>
      <c r="O9" s="13">
        <v>16</v>
      </c>
      <c r="P9" s="15">
        <v>0.009108796296296297</v>
      </c>
      <c r="Q9" s="28">
        <f>IF(T9&gt;0,T9,"")</f>
        <v>0.009108796296296297</v>
      </c>
      <c r="T9" s="2">
        <f t="shared" si="0"/>
        <v>0.009108796296296297</v>
      </c>
    </row>
    <row r="10" spans="2:20" ht="12.75">
      <c r="B10" s="111">
        <f>1+B9</f>
        <v>3</v>
      </c>
      <c r="C10" s="11">
        <f>G10+I10+K10+M10+O10</f>
        <v>86</v>
      </c>
      <c r="D10" s="11" t="s">
        <v>69</v>
      </c>
      <c r="E10" s="103">
        <f>+C10-LARGE((G10,I10,K10,M10,O10),1)</f>
        <v>58</v>
      </c>
      <c r="F10" s="135">
        <v>79</v>
      </c>
      <c r="G10" s="13">
        <v>20</v>
      </c>
      <c r="H10" s="15">
        <v>0.01127314814814815</v>
      </c>
      <c r="I10" s="13">
        <v>10</v>
      </c>
      <c r="J10" s="16">
        <v>0.011041666666666668</v>
      </c>
      <c r="K10" s="13">
        <v>22</v>
      </c>
      <c r="L10" s="16">
        <v>0.011307870370370371</v>
      </c>
      <c r="M10" s="13">
        <v>6</v>
      </c>
      <c r="N10" s="15">
        <v>0.010775462962962962</v>
      </c>
      <c r="O10" s="13">
        <v>28</v>
      </c>
      <c r="P10" s="15">
        <v>0.010671296296296297</v>
      </c>
      <c r="Q10" s="28">
        <f>IF(T10&gt;0,T10,"")</f>
        <v>0.010671296296296297</v>
      </c>
      <c r="T10" s="2">
        <f t="shared" si="0"/>
        <v>0.010671296296296297</v>
      </c>
    </row>
    <row r="11" spans="2:20" ht="12.75">
      <c r="B11" s="111">
        <f>1+B10</f>
        <v>4</v>
      </c>
      <c r="C11" s="11">
        <f>G11+I11+K11+M11+O11</f>
        <v>121</v>
      </c>
      <c r="D11" s="11" t="s">
        <v>122</v>
      </c>
      <c r="E11" s="103">
        <f>+C11-LARGE((G11,I11,K11,M11,O11),1)</f>
        <v>67</v>
      </c>
      <c r="F11" s="135">
        <v>16</v>
      </c>
      <c r="G11" s="13">
        <v>54</v>
      </c>
      <c r="H11" s="15">
        <v>0.015694444444444445</v>
      </c>
      <c r="I11" s="13">
        <v>14</v>
      </c>
      <c r="J11" s="16">
        <v>0.015277777777777776</v>
      </c>
      <c r="K11" s="13">
        <v>5</v>
      </c>
      <c r="L11" s="16">
        <v>0.015358796296296297</v>
      </c>
      <c r="M11" s="13">
        <v>21</v>
      </c>
      <c r="N11" s="15">
        <v>0.015046296296296295</v>
      </c>
      <c r="O11" s="13">
        <v>27</v>
      </c>
      <c r="P11" s="15">
        <v>0.015000000000000001</v>
      </c>
      <c r="Q11" s="28">
        <f>IF(T11&gt;0,T11,"")</f>
        <v>0.015000000000000001</v>
      </c>
      <c r="T11" s="2">
        <f t="shared" si="0"/>
        <v>0.015000000000000001</v>
      </c>
    </row>
    <row r="12" spans="2:20" ht="12.75">
      <c r="B12" s="111">
        <f>1+B11</f>
        <v>5</v>
      </c>
      <c r="C12" s="11">
        <f>G12+I12+K12+M12+O12</f>
        <v>108</v>
      </c>
      <c r="D12" s="11" t="s">
        <v>133</v>
      </c>
      <c r="E12" s="103">
        <f>+C12-LARGE((G12,I12,K12,M12,O12),1)</f>
        <v>72</v>
      </c>
      <c r="F12" s="135">
        <v>62</v>
      </c>
      <c r="G12" s="13">
        <v>14</v>
      </c>
      <c r="H12" s="15">
        <v>0.012037037037037037</v>
      </c>
      <c r="I12" s="13">
        <v>29</v>
      </c>
      <c r="J12" s="15">
        <v>0.012037037037037034</v>
      </c>
      <c r="K12" s="13">
        <v>36</v>
      </c>
      <c r="L12" s="16">
        <v>0.012604166666666663</v>
      </c>
      <c r="M12" s="13">
        <v>20</v>
      </c>
      <c r="N12" s="15">
        <v>0.01190972222222222</v>
      </c>
      <c r="O12" s="13">
        <v>9</v>
      </c>
      <c r="P12" s="15">
        <v>0.011655092592592592</v>
      </c>
      <c r="Q12" s="28">
        <f>IF(T12&gt;0,T12,"")</f>
        <v>0.011655092592592592</v>
      </c>
      <c r="T12" s="2">
        <f t="shared" si="0"/>
        <v>0.011655092592592592</v>
      </c>
    </row>
    <row r="13" spans="2:20" ht="12.75">
      <c r="B13" s="111">
        <f>1+B12</f>
        <v>6</v>
      </c>
      <c r="C13" s="11">
        <f>G13+I13+K13+M13+O13</f>
        <v>134</v>
      </c>
      <c r="D13" s="11" t="s">
        <v>79</v>
      </c>
      <c r="E13" s="103">
        <f>+C13-LARGE((G13,I13,K13,M13,O13),1)</f>
        <v>75</v>
      </c>
      <c r="F13" s="135">
        <v>75</v>
      </c>
      <c r="G13" s="13">
        <v>59</v>
      </c>
      <c r="H13" s="15">
        <v>0.012164351851851853</v>
      </c>
      <c r="I13" s="13">
        <v>15</v>
      </c>
      <c r="J13" s="15">
        <v>0.011469907407407404</v>
      </c>
      <c r="K13" s="13">
        <v>46</v>
      </c>
      <c r="L13" s="16">
        <v>0.012337962962962964</v>
      </c>
      <c r="M13" s="13">
        <v>1</v>
      </c>
      <c r="N13" s="15">
        <v>0.010706018518518521</v>
      </c>
      <c r="O13" s="13">
        <v>13</v>
      </c>
      <c r="P13" s="15">
        <v>0.010474537037037036</v>
      </c>
      <c r="Q13" s="28">
        <f>IF(T13&gt;0,T13,"")</f>
        <v>0.010474537037037036</v>
      </c>
      <c r="T13" s="2">
        <f t="shared" si="0"/>
        <v>0.010474537037037036</v>
      </c>
    </row>
    <row r="14" spans="2:20" ht="12.75">
      <c r="B14" s="111">
        <f>1+B13</f>
        <v>7</v>
      </c>
      <c r="C14" s="11">
        <f>G14+I14+K14+M14+O14</f>
        <v>176</v>
      </c>
      <c r="D14" s="11" t="s">
        <v>127</v>
      </c>
      <c r="E14" s="103">
        <f>+C14-LARGE((G14,I14,K14,M14,O14),1)</f>
        <v>76</v>
      </c>
      <c r="F14" s="135">
        <v>36</v>
      </c>
      <c r="G14" s="13">
        <v>2</v>
      </c>
      <c r="H14" s="15">
        <v>0.009571759259259262</v>
      </c>
      <c r="I14" s="13">
        <v>40</v>
      </c>
      <c r="J14" s="15">
        <v>0.009791666666666667</v>
      </c>
      <c r="K14" s="13">
        <v>100</v>
      </c>
      <c r="L14" s="16"/>
      <c r="M14" s="13">
        <v>15</v>
      </c>
      <c r="N14" s="15">
        <v>0.009421296296296296</v>
      </c>
      <c r="O14" s="13">
        <v>19</v>
      </c>
      <c r="P14" s="15">
        <v>0.009166666666666665</v>
      </c>
      <c r="Q14" s="28">
        <f>IF(T14&gt;0,T14,"")</f>
        <v>0.009166666666666665</v>
      </c>
      <c r="T14" s="2">
        <f t="shared" si="0"/>
        <v>0.009166666666666665</v>
      </c>
    </row>
    <row r="15" spans="2:20" ht="12.75">
      <c r="B15" s="111">
        <f>1+B14</f>
        <v>8</v>
      </c>
      <c r="C15" s="11">
        <f>G15+I15+K15+M15+O15</f>
        <v>178</v>
      </c>
      <c r="D15" s="11" t="s">
        <v>47</v>
      </c>
      <c r="E15" s="103">
        <f>+C15-LARGE((G15,I15,K15,M15,O15),1)</f>
        <v>78</v>
      </c>
      <c r="F15" s="135">
        <v>32</v>
      </c>
      <c r="G15" s="13">
        <v>26</v>
      </c>
      <c r="H15" s="15">
        <v>0.009942129629629627</v>
      </c>
      <c r="I15" s="13">
        <v>17</v>
      </c>
      <c r="J15" s="15">
        <v>0.00974537037037037</v>
      </c>
      <c r="K15" s="13">
        <v>12</v>
      </c>
      <c r="L15" s="16">
        <v>0.009953703703703704</v>
      </c>
      <c r="M15" s="13">
        <v>23</v>
      </c>
      <c r="N15" s="15">
        <v>0.009687499999999998</v>
      </c>
      <c r="O15" s="13">
        <v>100</v>
      </c>
      <c r="P15" s="15"/>
      <c r="Q15" s="28">
        <f>IF(T15&gt;0,T15,"")</f>
        <v>0.009687499999999998</v>
      </c>
      <c r="T15" s="2">
        <f t="shared" si="0"/>
        <v>0.009687499999999998</v>
      </c>
    </row>
    <row r="16" spans="2:20" ht="12.75">
      <c r="B16" s="111">
        <f>1+B15</f>
        <v>9</v>
      </c>
      <c r="C16" s="11">
        <f>G16+I16+K16+M16+O16</f>
        <v>178</v>
      </c>
      <c r="D16" s="11" t="s">
        <v>89</v>
      </c>
      <c r="E16" s="103">
        <f>+C16-LARGE((G16,I16,K16,M16,O16),1)</f>
        <v>78</v>
      </c>
      <c r="F16" s="135">
        <v>76</v>
      </c>
      <c r="G16" s="13">
        <v>60</v>
      </c>
      <c r="H16" s="15">
        <v>0.018506944444444444</v>
      </c>
      <c r="I16" s="13">
        <v>100</v>
      </c>
      <c r="J16" s="15"/>
      <c r="K16" s="13">
        <v>8</v>
      </c>
      <c r="L16" s="16">
        <v>0.01818287037037037</v>
      </c>
      <c r="M16" s="13">
        <v>8</v>
      </c>
      <c r="N16" s="15">
        <v>0.017743055555555557</v>
      </c>
      <c r="O16" s="13">
        <v>2</v>
      </c>
      <c r="P16" s="15">
        <v>0.017002314814814814</v>
      </c>
      <c r="Q16" s="28">
        <f>IF(T16&gt;0,T16,"")</f>
        <v>0.017002314814814814</v>
      </c>
      <c r="T16" s="2">
        <f t="shared" si="0"/>
        <v>0.017002314814814814</v>
      </c>
    </row>
    <row r="17" spans="2:20" ht="12.75">
      <c r="B17" s="111">
        <f>1+B16</f>
        <v>10</v>
      </c>
      <c r="C17" s="11">
        <f>G17+I17+K17+M17+O17</f>
        <v>180</v>
      </c>
      <c r="D17" s="11" t="s">
        <v>93</v>
      </c>
      <c r="E17" s="103">
        <f>+C17-LARGE((G17,I17,K17,M17,O17),1)</f>
        <v>80</v>
      </c>
      <c r="F17" s="135">
        <v>7</v>
      </c>
      <c r="G17" s="13">
        <v>25</v>
      </c>
      <c r="H17" s="15">
        <v>0.012719907407407405</v>
      </c>
      <c r="I17" s="13">
        <v>7</v>
      </c>
      <c r="J17" s="15">
        <v>0.012569444444444446</v>
      </c>
      <c r="K17" s="13">
        <v>18</v>
      </c>
      <c r="L17" s="16">
        <v>0.012824074074074071</v>
      </c>
      <c r="M17" s="13">
        <v>100</v>
      </c>
      <c r="N17" s="15"/>
      <c r="O17" s="13">
        <v>30</v>
      </c>
      <c r="P17" s="15">
        <v>0.01247685185185185</v>
      </c>
      <c r="Q17" s="28">
        <f>IF(T17&gt;0,T17,"")</f>
        <v>0.01247685185185185</v>
      </c>
      <c r="T17" s="2">
        <f t="shared" si="0"/>
        <v>0.01247685185185185</v>
      </c>
    </row>
    <row r="18" spans="2:20" ht="12.75">
      <c r="B18" s="111">
        <f>1+B17</f>
        <v>11</v>
      </c>
      <c r="C18" s="11">
        <f>G18+I18+K18+M18+O18</f>
        <v>180</v>
      </c>
      <c r="D18" s="11" t="s">
        <v>74</v>
      </c>
      <c r="E18" s="103">
        <f>+C18-LARGE((G18,I18,K18,M18,O18),1)</f>
        <v>80</v>
      </c>
      <c r="F18" s="135">
        <v>91</v>
      </c>
      <c r="G18" s="13">
        <v>11</v>
      </c>
      <c r="H18" s="15">
        <v>0.01199074074074074</v>
      </c>
      <c r="I18" s="13">
        <v>100</v>
      </c>
      <c r="J18" s="15"/>
      <c r="K18" s="13">
        <v>26</v>
      </c>
      <c r="L18" s="16">
        <v>0.012418981481481479</v>
      </c>
      <c r="M18" s="13">
        <v>31</v>
      </c>
      <c r="N18" s="15">
        <v>0.012141203703703703</v>
      </c>
      <c r="O18" s="13">
        <v>12</v>
      </c>
      <c r="P18" s="15">
        <v>0.011689814814814813</v>
      </c>
      <c r="Q18" s="28">
        <f>IF(T18&gt;0,T18,"")</f>
        <v>0.011689814814814813</v>
      </c>
      <c r="T18" s="2">
        <f t="shared" si="0"/>
        <v>0.011689814814814813</v>
      </c>
    </row>
    <row r="19" spans="2:20" ht="12.75">
      <c r="B19" s="111">
        <f>1+B18</f>
        <v>12</v>
      </c>
      <c r="C19" s="11">
        <f>G19+I19+K19+M19+O19</f>
        <v>180</v>
      </c>
      <c r="D19" s="11" t="s">
        <v>261</v>
      </c>
      <c r="E19" s="103">
        <f>+C19-LARGE((G19,I19,K19,M19,O19),1)</f>
        <v>80</v>
      </c>
      <c r="F19" s="135">
        <v>1</v>
      </c>
      <c r="G19" s="13">
        <v>100</v>
      </c>
      <c r="H19" s="15"/>
      <c r="I19" s="13">
        <v>3</v>
      </c>
      <c r="J19" s="15">
        <v>0.010185185185185186</v>
      </c>
      <c r="K19" s="13">
        <v>30</v>
      </c>
      <c r="L19" s="16">
        <v>0.010601851851851852</v>
      </c>
      <c r="M19" s="13">
        <v>44</v>
      </c>
      <c r="N19" s="15">
        <v>0.010798611111111113</v>
      </c>
      <c r="O19" s="13">
        <v>3</v>
      </c>
      <c r="P19" s="15">
        <v>0.00994212962962963</v>
      </c>
      <c r="Q19" s="28">
        <f>IF(T19&gt;0,T19,"")</f>
        <v>0.00994212962962963</v>
      </c>
      <c r="T19" s="2">
        <f t="shared" si="0"/>
        <v>0.00994212962962963</v>
      </c>
    </row>
    <row r="20" spans="2:20" ht="12.75">
      <c r="B20" s="111">
        <f>1+B19</f>
        <v>13</v>
      </c>
      <c r="C20" s="11">
        <f>G20+I20+K20+M20+O20</f>
        <v>106</v>
      </c>
      <c r="D20" s="11" t="s">
        <v>41</v>
      </c>
      <c r="E20" s="103">
        <f>+C20-LARGE((G20,I20,K20,M20,O20),1)</f>
        <v>81</v>
      </c>
      <c r="F20" s="135">
        <v>10</v>
      </c>
      <c r="G20" s="13">
        <v>18</v>
      </c>
      <c r="H20" s="15">
        <v>0.011782407407407405</v>
      </c>
      <c r="I20" s="13">
        <v>23</v>
      </c>
      <c r="J20" s="15">
        <v>0.011759259259259257</v>
      </c>
      <c r="K20" s="13">
        <v>20</v>
      </c>
      <c r="L20" s="16">
        <v>0.012152777777777776</v>
      </c>
      <c r="M20" s="13">
        <v>25</v>
      </c>
      <c r="N20" s="15">
        <v>0.011828703703703706</v>
      </c>
      <c r="O20" s="13">
        <v>20</v>
      </c>
      <c r="P20" s="15">
        <v>0.011608796296296294</v>
      </c>
      <c r="Q20" s="28">
        <f>IF(T20&gt;0,T20,"")</f>
        <v>0.011608796296296294</v>
      </c>
      <c r="T20" s="2">
        <f t="shared" si="0"/>
        <v>0.011608796296296294</v>
      </c>
    </row>
    <row r="21" spans="2:20" ht="12.75">
      <c r="B21" s="111">
        <f>1+B20</f>
        <v>14</v>
      </c>
      <c r="C21" s="11">
        <f>G21+I21+K21+M21+O21</f>
        <v>113</v>
      </c>
      <c r="D21" s="11" t="s">
        <v>48</v>
      </c>
      <c r="E21" s="103">
        <f>+C21-LARGE((G21,I21,K21,M21,O21),1)</f>
        <v>81</v>
      </c>
      <c r="F21" s="135">
        <v>33</v>
      </c>
      <c r="G21" s="13">
        <v>5</v>
      </c>
      <c r="H21" s="15">
        <v>0.010729166666666668</v>
      </c>
      <c r="I21" s="13">
        <v>32</v>
      </c>
      <c r="J21" s="15">
        <v>0.010671296296296297</v>
      </c>
      <c r="K21" s="13">
        <v>25</v>
      </c>
      <c r="L21" s="16">
        <v>0.01099537037037037</v>
      </c>
      <c r="M21" s="13">
        <v>26</v>
      </c>
      <c r="N21" s="15">
        <v>0.010625000000000002</v>
      </c>
      <c r="O21" s="13">
        <v>25</v>
      </c>
      <c r="P21" s="15">
        <v>0.010439814814814815</v>
      </c>
      <c r="Q21" s="28">
        <f>IF(T21&gt;0,T21,"")</f>
        <v>0.010439814814814815</v>
      </c>
      <c r="T21" s="2">
        <f t="shared" si="0"/>
        <v>0.010439814814814815</v>
      </c>
    </row>
    <row r="22" spans="2:20" ht="12.75">
      <c r="B22" s="111">
        <f>1+B21</f>
        <v>15</v>
      </c>
      <c r="C22" s="11">
        <f>G22+I22+K22+M22+O22</f>
        <v>128</v>
      </c>
      <c r="D22" s="11" t="s">
        <v>45</v>
      </c>
      <c r="E22" s="103">
        <f>+C22-LARGE((G22,I22,K22,M22,O22),1)</f>
        <v>84</v>
      </c>
      <c r="F22" s="135">
        <v>26</v>
      </c>
      <c r="G22" s="13">
        <v>29</v>
      </c>
      <c r="H22" s="15">
        <v>0.010347222222222223</v>
      </c>
      <c r="I22" s="13">
        <v>16</v>
      </c>
      <c r="J22" s="15">
        <v>0.010081018518518517</v>
      </c>
      <c r="K22" s="13">
        <v>10</v>
      </c>
      <c r="L22" s="16">
        <v>0.010266203703703708</v>
      </c>
      <c r="M22" s="13">
        <v>29</v>
      </c>
      <c r="N22" s="15">
        <v>0.01019675925925926</v>
      </c>
      <c r="O22" s="13">
        <v>44</v>
      </c>
      <c r="P22" s="15">
        <v>0.010659722222222223</v>
      </c>
      <c r="Q22" s="28">
        <f>IF(T22&gt;0,T22,"")</f>
        <v>0.010081018518518517</v>
      </c>
      <c r="T22" s="2">
        <f t="shared" si="0"/>
        <v>0.010081018518518517</v>
      </c>
    </row>
    <row r="23" spans="2:20" ht="12.75">
      <c r="B23" s="111">
        <f>1+B22</f>
        <v>16</v>
      </c>
      <c r="C23" s="11">
        <f>G23+I23+K23+M23+O23</f>
        <v>138</v>
      </c>
      <c r="D23" s="11" t="s">
        <v>131</v>
      </c>
      <c r="E23" s="103">
        <f>+C23-LARGE((G23,I23,K23,M23,O23),1)</f>
        <v>84</v>
      </c>
      <c r="F23" s="135">
        <v>58</v>
      </c>
      <c r="G23" s="13">
        <v>36</v>
      </c>
      <c r="H23" s="15">
        <v>0.010578703703703705</v>
      </c>
      <c r="I23" s="13">
        <v>54</v>
      </c>
      <c r="J23" s="15">
        <v>0.011539351851851853</v>
      </c>
      <c r="K23" s="13">
        <v>40</v>
      </c>
      <c r="L23" s="16">
        <v>0.011342592592592592</v>
      </c>
      <c r="M23" s="13">
        <v>4</v>
      </c>
      <c r="N23" s="15">
        <v>0.010324074074074076</v>
      </c>
      <c r="O23" s="13">
        <v>4</v>
      </c>
      <c r="P23" s="15">
        <v>0.009976851851851855</v>
      </c>
      <c r="Q23" s="28">
        <f>IF(T23&gt;0,T23,"")</f>
        <v>0.009976851851851855</v>
      </c>
      <c r="T23" s="2">
        <f t="shared" si="0"/>
        <v>0.009976851851851855</v>
      </c>
    </row>
    <row r="24" spans="2:20" ht="12.75">
      <c r="B24" s="111">
        <f>1+B23</f>
        <v>17</v>
      </c>
      <c r="C24" s="11">
        <f>G24+I24+K24+M24+O24</f>
        <v>186</v>
      </c>
      <c r="D24" s="11" t="s">
        <v>63</v>
      </c>
      <c r="E24" s="103">
        <f>+C24-LARGE((G24,I24,K24,M24,O24),1)</f>
        <v>86</v>
      </c>
      <c r="F24" s="135">
        <v>64</v>
      </c>
      <c r="G24" s="13">
        <v>24</v>
      </c>
      <c r="H24" s="15">
        <v>0.013055555555555558</v>
      </c>
      <c r="I24" s="13">
        <v>19</v>
      </c>
      <c r="J24" s="15">
        <v>0.012893518518518518</v>
      </c>
      <c r="K24" s="13">
        <v>29</v>
      </c>
      <c r="L24" s="16">
        <v>0.013356481481481483</v>
      </c>
      <c r="M24" s="13">
        <v>14</v>
      </c>
      <c r="N24" s="15">
        <v>0.012662037037037034</v>
      </c>
      <c r="O24" s="13">
        <v>100</v>
      </c>
      <c r="P24" s="15"/>
      <c r="Q24" s="28">
        <f>IF(T24&gt;0,T24,"")</f>
        <v>0.012662037037037034</v>
      </c>
      <c r="T24" s="2">
        <f t="shared" si="0"/>
        <v>0.012662037037037034</v>
      </c>
    </row>
    <row r="25" spans="2:20" ht="12.75">
      <c r="B25" s="111">
        <f>1+B24</f>
        <v>18</v>
      </c>
      <c r="C25" s="11">
        <f>G25+I25+K25+M25+O25</f>
        <v>127</v>
      </c>
      <c r="D25" s="11" t="s">
        <v>87</v>
      </c>
      <c r="E25" s="103">
        <f>+C25-LARGE((G25,I25,K25,M25,O25),1)</f>
        <v>87</v>
      </c>
      <c r="F25" s="135">
        <v>8</v>
      </c>
      <c r="G25" s="13">
        <v>40</v>
      </c>
      <c r="H25" s="15">
        <v>0.012175925925925927</v>
      </c>
      <c r="I25" s="13">
        <v>35</v>
      </c>
      <c r="J25" s="15">
        <v>0.012083333333333331</v>
      </c>
      <c r="K25" s="13">
        <v>7</v>
      </c>
      <c r="L25" s="16">
        <v>0.012256944444444445</v>
      </c>
      <c r="M25" s="13">
        <v>16</v>
      </c>
      <c r="N25" s="15">
        <v>0.012025462962962963</v>
      </c>
      <c r="O25" s="13">
        <v>29</v>
      </c>
      <c r="P25" s="15">
        <v>0.011898148148148147</v>
      </c>
      <c r="Q25" s="28">
        <f>IF(T25&gt;0,T25,"")</f>
        <v>0.011898148148148147</v>
      </c>
      <c r="T25" s="2">
        <f t="shared" si="0"/>
        <v>0.011898148148148147</v>
      </c>
    </row>
    <row r="26" spans="2:20" ht="12.75">
      <c r="B26" s="111">
        <f>1+B25</f>
        <v>19</v>
      </c>
      <c r="C26" s="11">
        <f>G26+I26+K26+M26+O26</f>
        <v>189</v>
      </c>
      <c r="D26" s="11" t="s">
        <v>57</v>
      </c>
      <c r="E26" s="103">
        <f>+C26-LARGE((G26,I26,K26,M26,O26),1)</f>
        <v>89</v>
      </c>
      <c r="F26" s="135">
        <v>49</v>
      </c>
      <c r="G26" s="13">
        <v>28</v>
      </c>
      <c r="H26" s="15">
        <v>0.015173611111111112</v>
      </c>
      <c r="I26" s="13">
        <v>100</v>
      </c>
      <c r="J26" s="15"/>
      <c r="K26" s="13">
        <v>6</v>
      </c>
      <c r="L26" s="16">
        <v>0.015196759259259259</v>
      </c>
      <c r="M26" s="13">
        <v>32</v>
      </c>
      <c r="N26" s="15">
        <v>0.015092592592592593</v>
      </c>
      <c r="O26" s="13">
        <v>23</v>
      </c>
      <c r="P26" s="15">
        <v>0.014768518518518516</v>
      </c>
      <c r="Q26" s="28">
        <f>IF(T26&gt;0,T26,"")</f>
        <v>0.014768518518518516</v>
      </c>
      <c r="T26" s="2">
        <f t="shared" si="0"/>
        <v>0.014768518518518516</v>
      </c>
    </row>
    <row r="27" spans="2:20" ht="12.75">
      <c r="B27" s="111">
        <f>1+B26</f>
        <v>20</v>
      </c>
      <c r="C27" s="11">
        <f>G27+I27+K27+M27+O27</f>
        <v>147</v>
      </c>
      <c r="D27" s="11" t="s">
        <v>38</v>
      </c>
      <c r="E27" s="103">
        <f>+C27-LARGE((G27,I27,K27,M27,O27),1)</f>
        <v>96</v>
      </c>
      <c r="F27" s="135">
        <v>4</v>
      </c>
      <c r="G27" s="13">
        <v>33</v>
      </c>
      <c r="H27" s="15">
        <v>0.01125</v>
      </c>
      <c r="I27" s="13">
        <v>51</v>
      </c>
      <c r="J27" s="15">
        <v>0.011770833333333335</v>
      </c>
      <c r="K27" s="13">
        <v>15</v>
      </c>
      <c r="L27" s="16">
        <v>0.011539351851851853</v>
      </c>
      <c r="M27" s="13">
        <v>7</v>
      </c>
      <c r="N27" s="15">
        <v>0.01096064814814815</v>
      </c>
      <c r="O27" s="13">
        <v>41</v>
      </c>
      <c r="P27" s="15">
        <v>0.011238425925925923</v>
      </c>
      <c r="Q27" s="28">
        <f>IF(T27&gt;0,T27,"")</f>
        <v>0.01096064814814815</v>
      </c>
      <c r="T27" s="2">
        <f t="shared" si="0"/>
        <v>0.01096064814814815</v>
      </c>
    </row>
    <row r="28" spans="2:20" ht="12.75">
      <c r="B28" s="111">
        <f>1+B27</f>
        <v>21</v>
      </c>
      <c r="C28" s="11">
        <f>G28+I28+K28+M28+O28</f>
        <v>134</v>
      </c>
      <c r="D28" s="11" t="s">
        <v>116</v>
      </c>
      <c r="E28" s="103">
        <f>+C28-LARGE((G28,I28,K28,M28,O28),1)</f>
        <v>99</v>
      </c>
      <c r="F28" s="135">
        <v>30</v>
      </c>
      <c r="G28" s="13">
        <v>27</v>
      </c>
      <c r="H28" s="15">
        <v>0.012557870370370369</v>
      </c>
      <c r="I28" s="13">
        <v>25</v>
      </c>
      <c r="J28" s="15">
        <v>0.0125</v>
      </c>
      <c r="K28" s="13">
        <v>14</v>
      </c>
      <c r="L28" s="16">
        <v>0.01275462962962963</v>
      </c>
      <c r="M28" s="13">
        <v>33</v>
      </c>
      <c r="N28" s="15">
        <v>0.012673611111111111</v>
      </c>
      <c r="O28" s="13">
        <v>35</v>
      </c>
      <c r="P28" s="15">
        <v>0.01261574074074074</v>
      </c>
      <c r="Q28" s="28">
        <f>IF(T28&gt;0,T28,"")</f>
        <v>0.0125</v>
      </c>
      <c r="T28" s="2">
        <f t="shared" si="0"/>
        <v>0.0125</v>
      </c>
    </row>
    <row r="29" spans="2:20" ht="12.75">
      <c r="B29" s="111">
        <f>1+B28</f>
        <v>22</v>
      </c>
      <c r="C29" s="11">
        <f>G29+I29+K29+M29+O29</f>
        <v>201</v>
      </c>
      <c r="D29" s="11" t="s">
        <v>132</v>
      </c>
      <c r="E29" s="103">
        <f>+C29-LARGE((G29,I29,K29,M29,O29),1)</f>
        <v>101</v>
      </c>
      <c r="F29" s="135">
        <v>61</v>
      </c>
      <c r="G29" s="13">
        <v>39</v>
      </c>
      <c r="H29" s="15">
        <v>0.01078703703703704</v>
      </c>
      <c r="I29" s="13">
        <v>100</v>
      </c>
      <c r="J29" s="15"/>
      <c r="K29" s="13">
        <v>35</v>
      </c>
      <c r="L29" s="16">
        <v>0.011192129629629628</v>
      </c>
      <c r="M29" s="13">
        <v>12</v>
      </c>
      <c r="N29" s="15">
        <v>0.010532407407407407</v>
      </c>
      <c r="O29" s="13">
        <v>15</v>
      </c>
      <c r="P29" s="15">
        <v>0.010312500000000002</v>
      </c>
      <c r="Q29" s="28">
        <f>IF(T29&gt;0,T29,"")</f>
        <v>0.010312500000000002</v>
      </c>
      <c r="T29" s="2">
        <f t="shared" si="0"/>
        <v>0.010312500000000002</v>
      </c>
    </row>
    <row r="30" spans="2:20" ht="12.75">
      <c r="B30" s="111">
        <f>1+B29</f>
        <v>23</v>
      </c>
      <c r="C30" s="11">
        <f>G30+I30+K30+M30+O30</f>
        <v>210</v>
      </c>
      <c r="D30" s="11" t="s">
        <v>50</v>
      </c>
      <c r="E30" s="103">
        <f>+C30-LARGE((G30,I30,K30,M30,O30),1)</f>
        <v>110</v>
      </c>
      <c r="F30" s="135">
        <v>35</v>
      </c>
      <c r="G30" s="13">
        <v>10</v>
      </c>
      <c r="H30" s="15">
        <v>0.011643518518518515</v>
      </c>
      <c r="I30" s="13">
        <v>33</v>
      </c>
      <c r="J30" s="15">
        <v>0.011724537037037037</v>
      </c>
      <c r="K30" s="13">
        <v>43</v>
      </c>
      <c r="L30" s="16">
        <v>0.012430555555555552</v>
      </c>
      <c r="M30" s="13">
        <v>24</v>
      </c>
      <c r="N30" s="15">
        <v>0.011805555555555555</v>
      </c>
      <c r="O30" s="13">
        <v>100</v>
      </c>
      <c r="P30" s="15"/>
      <c r="Q30" s="28">
        <f>IF(T30&gt;0,T30,"")</f>
        <v>0.011643518518518515</v>
      </c>
      <c r="T30" s="2">
        <f t="shared" si="0"/>
        <v>0.011643518518518515</v>
      </c>
    </row>
    <row r="31" spans="2:20" ht="12.75">
      <c r="B31" s="111">
        <f>1+B30</f>
        <v>24</v>
      </c>
      <c r="C31" s="11">
        <f>G31+I31+K31+M31+O31</f>
        <v>160</v>
      </c>
      <c r="D31" s="11" t="s">
        <v>62</v>
      </c>
      <c r="E31" s="103">
        <f>+C31-LARGE((G31,I31,K31,M31,O31),1)</f>
        <v>111</v>
      </c>
      <c r="F31" s="135">
        <v>60</v>
      </c>
      <c r="G31" s="13">
        <v>30</v>
      </c>
      <c r="H31" s="15">
        <v>0.01278935185185185</v>
      </c>
      <c r="I31" s="13">
        <v>20</v>
      </c>
      <c r="J31" s="15">
        <v>0.012719907407407405</v>
      </c>
      <c r="K31" s="13">
        <v>49</v>
      </c>
      <c r="L31" s="16">
        <v>0.01365740740740741</v>
      </c>
      <c r="M31" s="13">
        <v>37</v>
      </c>
      <c r="N31" s="15">
        <v>0.012951388888888887</v>
      </c>
      <c r="O31" s="13">
        <v>24</v>
      </c>
      <c r="P31" s="15">
        <v>0.012696759259259258</v>
      </c>
      <c r="Q31" s="28">
        <f>IF(T31&gt;0,T31,"")</f>
        <v>0.012696759259259258</v>
      </c>
      <c r="T31" s="2">
        <f t="shared" si="0"/>
        <v>0.012696759259259258</v>
      </c>
    </row>
    <row r="32" spans="2:20" ht="12.75">
      <c r="B32" s="111">
        <f>1+B31</f>
        <v>25</v>
      </c>
      <c r="C32" s="11">
        <f>G32+I32+K32+M32+O32</f>
        <v>166</v>
      </c>
      <c r="D32" s="11" t="s">
        <v>65</v>
      </c>
      <c r="E32" s="103">
        <f>+C32-LARGE((G32,I32,K32,M32,O32),1)</f>
        <v>117</v>
      </c>
      <c r="F32" s="135">
        <v>69</v>
      </c>
      <c r="G32" s="13">
        <v>49</v>
      </c>
      <c r="H32" s="15">
        <v>0.012094907407407408</v>
      </c>
      <c r="I32" s="13">
        <v>31</v>
      </c>
      <c r="J32" s="15">
        <v>0.011875</v>
      </c>
      <c r="K32" s="13">
        <v>32</v>
      </c>
      <c r="L32" s="16">
        <v>0.012361111111111111</v>
      </c>
      <c r="M32" s="13">
        <v>46</v>
      </c>
      <c r="N32" s="15">
        <v>0.012708333333333332</v>
      </c>
      <c r="O32" s="13">
        <v>8</v>
      </c>
      <c r="P32" s="15">
        <v>0.011828703703703706</v>
      </c>
      <c r="Q32" s="28">
        <f>IF(T32&gt;0,T32,"")</f>
        <v>0.011828703703703706</v>
      </c>
      <c r="T32" s="2">
        <f t="shared" si="0"/>
        <v>0.011828703703703706</v>
      </c>
    </row>
    <row r="33" spans="2:20" ht="12.75">
      <c r="B33" s="111">
        <f>1+B32</f>
        <v>26</v>
      </c>
      <c r="C33" s="11">
        <f>G33+I33+K33+M33+O33</f>
        <v>217</v>
      </c>
      <c r="D33" s="11" t="s">
        <v>59</v>
      </c>
      <c r="E33" s="103">
        <f>+C33-LARGE((G33,I33,K33,M33,O33),1)</f>
        <v>117</v>
      </c>
      <c r="F33" s="135">
        <v>53</v>
      </c>
      <c r="G33" s="13">
        <v>100</v>
      </c>
      <c r="H33" s="15"/>
      <c r="I33" s="13">
        <v>48</v>
      </c>
      <c r="J33" s="15">
        <v>0.014386574074074074</v>
      </c>
      <c r="K33" s="13">
        <v>37</v>
      </c>
      <c r="L33" s="16">
        <v>0.014537037037037038</v>
      </c>
      <c r="M33" s="13">
        <v>18</v>
      </c>
      <c r="N33" s="15">
        <v>0.01414351851851852</v>
      </c>
      <c r="O33" s="13">
        <v>14</v>
      </c>
      <c r="P33" s="15">
        <v>0.01394675925925926</v>
      </c>
      <c r="Q33" s="28">
        <f>IF(T33&gt;0,T33,"")</f>
        <v>0.01394675925925926</v>
      </c>
      <c r="T33" s="2">
        <f t="shared" si="0"/>
        <v>0.01394675925925926</v>
      </c>
    </row>
    <row r="34" spans="2:20" ht="12.75">
      <c r="B34" s="111">
        <f>1+B33</f>
        <v>27</v>
      </c>
      <c r="C34" s="11">
        <f>G34+I34+K34+M34+O34</f>
        <v>170</v>
      </c>
      <c r="D34" s="11" t="s">
        <v>46</v>
      </c>
      <c r="E34" s="103">
        <f>+C34-LARGE((G34,I34,K34,M34,O34),1)</f>
        <v>125</v>
      </c>
      <c r="F34" s="135">
        <v>31</v>
      </c>
      <c r="G34" s="13">
        <v>13</v>
      </c>
      <c r="H34" s="15">
        <v>0.012881944444444444</v>
      </c>
      <c r="I34" s="13">
        <v>43</v>
      </c>
      <c r="J34" s="15">
        <v>0.013148148148148145</v>
      </c>
      <c r="K34" s="13">
        <v>45</v>
      </c>
      <c r="L34" s="16">
        <v>0.013703703703703704</v>
      </c>
      <c r="M34" s="13">
        <v>27</v>
      </c>
      <c r="N34" s="15">
        <v>0.013078703703703702</v>
      </c>
      <c r="O34" s="13">
        <v>42</v>
      </c>
      <c r="P34" s="15">
        <v>0.013356481481481481</v>
      </c>
      <c r="Q34" s="28">
        <f>IF(T34&gt;0,T34,"")</f>
        <v>0.012881944444444444</v>
      </c>
      <c r="T34" s="2">
        <f t="shared" si="0"/>
        <v>0.012881944444444444</v>
      </c>
    </row>
    <row r="35" spans="2:20" ht="12.75">
      <c r="B35" s="111">
        <f>1+B34</f>
        <v>28</v>
      </c>
      <c r="C35" s="11">
        <f>G35+I35+K35+M35+O35</f>
        <v>225</v>
      </c>
      <c r="D35" s="11" t="s">
        <v>136</v>
      </c>
      <c r="E35" s="103">
        <f>+C35-LARGE((G35,I35,K35,M35,O35),1)</f>
        <v>125</v>
      </c>
      <c r="F35" s="135">
        <v>68</v>
      </c>
      <c r="G35" s="13">
        <v>53</v>
      </c>
      <c r="H35" s="15">
        <v>0.011296296296296294</v>
      </c>
      <c r="I35" s="13">
        <v>100</v>
      </c>
      <c r="J35" s="15"/>
      <c r="K35" s="13">
        <v>33</v>
      </c>
      <c r="L35" s="16">
        <v>0.011504629629629629</v>
      </c>
      <c r="M35" s="13">
        <v>17</v>
      </c>
      <c r="N35" s="15">
        <v>0.011006944444444448</v>
      </c>
      <c r="O35" s="13">
        <v>22</v>
      </c>
      <c r="P35" s="15">
        <v>0.010775462962962959</v>
      </c>
      <c r="Q35" s="28">
        <f>IF(T35&gt;0,T35,"")</f>
        <v>0.010775462962962959</v>
      </c>
      <c r="T35" s="2">
        <f t="shared" si="0"/>
        <v>0.010775462962962959</v>
      </c>
    </row>
    <row r="36" spans="2:20" ht="12.75">
      <c r="B36" s="111">
        <f>1+B35</f>
        <v>29</v>
      </c>
      <c r="C36" s="11">
        <f>G36+I36+K36+M36+O36</f>
        <v>227</v>
      </c>
      <c r="D36" s="11" t="s">
        <v>39</v>
      </c>
      <c r="E36" s="103">
        <f>+C36-LARGE((G36,I36,K36,M36,O36),1)</f>
        <v>127</v>
      </c>
      <c r="F36" s="135">
        <v>6</v>
      </c>
      <c r="G36" s="13">
        <v>19</v>
      </c>
      <c r="H36" s="15">
        <v>0.011782407407407405</v>
      </c>
      <c r="I36" s="13">
        <v>47</v>
      </c>
      <c r="J36" s="15">
        <v>0.012245370370370368</v>
      </c>
      <c r="K36" s="13">
        <v>100</v>
      </c>
      <c r="L36" s="16"/>
      <c r="M36" s="13">
        <v>35</v>
      </c>
      <c r="N36" s="15">
        <v>0.01199074074074074</v>
      </c>
      <c r="O36" s="13">
        <v>26</v>
      </c>
      <c r="P36" s="15">
        <v>0.011678240740740739</v>
      </c>
      <c r="Q36" s="28">
        <f>IF(T36&gt;0,T36,"")</f>
        <v>0.011678240740740739</v>
      </c>
      <c r="T36" s="2">
        <f t="shared" si="0"/>
        <v>0.011678240740740739</v>
      </c>
    </row>
    <row r="37" spans="2:20" ht="12.75">
      <c r="B37" s="111">
        <f>1+B36</f>
        <v>30</v>
      </c>
      <c r="C37" s="11">
        <f>G37+I37+K37+M37+O37</f>
        <v>186</v>
      </c>
      <c r="D37" s="11" t="s">
        <v>101</v>
      </c>
      <c r="E37" s="103">
        <f>+C37-LARGE((G37,I37,K37,M37,O37),1)</f>
        <v>136</v>
      </c>
      <c r="F37" s="135">
        <v>27</v>
      </c>
      <c r="G37" s="13">
        <v>35</v>
      </c>
      <c r="H37" s="15">
        <v>0.014907407407407406</v>
      </c>
      <c r="I37" s="13">
        <v>42</v>
      </c>
      <c r="J37" s="16">
        <v>0.015046296296296295</v>
      </c>
      <c r="K37" s="13">
        <v>50</v>
      </c>
      <c r="L37" s="16">
        <v>0.016053240740740743</v>
      </c>
      <c r="M37" s="13">
        <v>19</v>
      </c>
      <c r="N37" s="15">
        <v>0.015023148148148148</v>
      </c>
      <c r="O37" s="13">
        <v>40</v>
      </c>
      <c r="P37" s="15">
        <v>0.015347222222222222</v>
      </c>
      <c r="Q37" s="28">
        <f>IF(T37&gt;0,T37,"")</f>
        <v>0.014907407407407406</v>
      </c>
      <c r="T37" s="2">
        <f t="shared" si="0"/>
        <v>0.014907407407407406</v>
      </c>
    </row>
    <row r="38" spans="2:20" ht="12.75">
      <c r="B38" s="111">
        <f>1+B37</f>
        <v>31</v>
      </c>
      <c r="C38" s="11">
        <f>G38+I38+K38+M38+O38</f>
        <v>238</v>
      </c>
      <c r="D38" s="11" t="s">
        <v>110</v>
      </c>
      <c r="E38" s="103">
        <f>+C38-LARGE((G38,I38,K38,M38,O38),1)</f>
        <v>138</v>
      </c>
      <c r="F38" s="135">
        <v>57</v>
      </c>
      <c r="G38" s="13">
        <v>42</v>
      </c>
      <c r="H38" s="15">
        <v>0.013796296296296296</v>
      </c>
      <c r="I38" s="13">
        <v>38</v>
      </c>
      <c r="J38" s="15">
        <v>0.013761574074074075</v>
      </c>
      <c r="K38" s="13">
        <v>100</v>
      </c>
      <c r="L38" s="16"/>
      <c r="M38" s="13">
        <v>40</v>
      </c>
      <c r="N38" s="15">
        <v>0.014097222222222225</v>
      </c>
      <c r="O38" s="13">
        <v>18</v>
      </c>
      <c r="P38" s="15">
        <v>0.013634259259259261</v>
      </c>
      <c r="Q38" s="28">
        <f>IF(T38&gt;0,T38,"")</f>
        <v>0.013634259259259261</v>
      </c>
      <c r="T38" s="2">
        <f t="shared" si="0"/>
        <v>0.013634259259259261</v>
      </c>
    </row>
    <row r="39" spans="2:20" ht="12.75">
      <c r="B39" s="111">
        <f>1+B38</f>
        <v>32</v>
      </c>
      <c r="C39" s="11">
        <f>G39+I39+K39+M39+O39</f>
        <v>239</v>
      </c>
      <c r="D39" s="11" t="s">
        <v>61</v>
      </c>
      <c r="E39" s="103">
        <f>+C39-LARGE((G39,I39,K39,M39,O39),1)</f>
        <v>139</v>
      </c>
      <c r="F39" s="135">
        <v>59</v>
      </c>
      <c r="G39" s="13">
        <v>56</v>
      </c>
      <c r="H39" s="15">
        <v>0.01429398148148148</v>
      </c>
      <c r="I39" s="13">
        <v>26</v>
      </c>
      <c r="J39" s="15">
        <v>0.01391203703703704</v>
      </c>
      <c r="K39" s="13">
        <v>23</v>
      </c>
      <c r="L39" s="16">
        <v>0.014270833333333335</v>
      </c>
      <c r="M39" s="13">
        <v>34</v>
      </c>
      <c r="N39" s="15">
        <v>0.014074074074074074</v>
      </c>
      <c r="O39" s="13">
        <v>100</v>
      </c>
      <c r="P39" s="15"/>
      <c r="Q39" s="28">
        <f>IF(T39&gt;0,T39,"")</f>
        <v>0.01391203703703704</v>
      </c>
      <c r="T39" s="2">
        <f aca="true" t="shared" si="1" ref="T39:T70">MIN(H39,J39,L39,N39,P39)</f>
        <v>0.01391203703703704</v>
      </c>
    </row>
    <row r="40" spans="2:20" ht="12.75">
      <c r="B40" s="111">
        <f>1+B39</f>
        <v>33</v>
      </c>
      <c r="C40" s="11">
        <f>G40+I40+K40+M40+O40</f>
        <v>239</v>
      </c>
      <c r="D40" s="11" t="s">
        <v>78</v>
      </c>
      <c r="E40" s="103">
        <f>+C40-LARGE((G40,I40,K40,M40,O40),1)</f>
        <v>139</v>
      </c>
      <c r="F40" s="135">
        <v>98</v>
      </c>
      <c r="G40" s="13">
        <v>37</v>
      </c>
      <c r="H40" s="15">
        <v>0.012835648148148148</v>
      </c>
      <c r="I40" s="13">
        <v>100</v>
      </c>
      <c r="J40" s="16"/>
      <c r="K40" s="13">
        <v>53</v>
      </c>
      <c r="L40" s="16">
        <v>0.0146875</v>
      </c>
      <c r="M40" s="13">
        <v>13</v>
      </c>
      <c r="N40" s="15">
        <v>0.01265046296296296</v>
      </c>
      <c r="O40" s="13">
        <v>36</v>
      </c>
      <c r="P40" s="15">
        <v>0.012800925925925924</v>
      </c>
      <c r="Q40" s="28">
        <f>IF(T40&gt;0,T40,"")</f>
        <v>0.01265046296296296</v>
      </c>
      <c r="T40" s="2">
        <f t="shared" si="1"/>
        <v>0.01265046296296296</v>
      </c>
    </row>
    <row r="41" spans="2:20" ht="12.75">
      <c r="B41" s="111">
        <f>1+B40</f>
        <v>34</v>
      </c>
      <c r="C41" s="11">
        <f>G41+I41+K41+M41+O41</f>
        <v>240</v>
      </c>
      <c r="D41" s="11" t="s">
        <v>102</v>
      </c>
      <c r="E41" s="103">
        <f>+C41-LARGE((G41,I41,K41,M41,O41),1)</f>
        <v>140</v>
      </c>
      <c r="F41" s="135">
        <v>65</v>
      </c>
      <c r="G41" s="13">
        <v>43</v>
      </c>
      <c r="H41" s="15">
        <v>0.016458333333333332</v>
      </c>
      <c r="I41" s="13">
        <v>24</v>
      </c>
      <c r="J41" s="15">
        <v>0.016296296296296295</v>
      </c>
      <c r="K41" s="13">
        <v>31</v>
      </c>
      <c r="L41" s="16">
        <v>0.016863425925925928</v>
      </c>
      <c r="M41" s="13">
        <v>42</v>
      </c>
      <c r="N41" s="15">
        <v>0.01678240740740741</v>
      </c>
      <c r="O41" s="13">
        <v>100</v>
      </c>
      <c r="P41" s="15"/>
      <c r="Q41" s="28">
        <f>IF(T41&gt;0,T41,"")</f>
        <v>0.016296296296296295</v>
      </c>
      <c r="T41" s="2">
        <f t="shared" si="1"/>
        <v>0.016296296296296295</v>
      </c>
    </row>
    <row r="42" spans="2:20" ht="12.75">
      <c r="B42" s="111">
        <f>1+B41</f>
        <v>35</v>
      </c>
      <c r="C42" s="11">
        <f>G42+I42+K42+M42+O42</f>
        <v>246</v>
      </c>
      <c r="D42" s="11" t="s">
        <v>90</v>
      </c>
      <c r="E42" s="103">
        <f>+C42-LARGE((G42,I42,K42,M42,O42),1)</f>
        <v>146</v>
      </c>
      <c r="F42" s="135">
        <v>78</v>
      </c>
      <c r="G42" s="13">
        <v>100</v>
      </c>
      <c r="H42" s="15"/>
      <c r="I42" s="13">
        <v>13</v>
      </c>
      <c r="J42" s="15">
        <v>0.011805555555555552</v>
      </c>
      <c r="K42" s="13">
        <v>100</v>
      </c>
      <c r="L42" s="16"/>
      <c r="M42" s="13">
        <v>22</v>
      </c>
      <c r="N42" s="15">
        <v>0.011759259259259257</v>
      </c>
      <c r="O42" s="13">
        <v>11</v>
      </c>
      <c r="P42" s="15">
        <v>0.011493055555555555</v>
      </c>
      <c r="Q42" s="28">
        <f>IF(T42&gt;0,T42,"")</f>
        <v>0.011493055555555555</v>
      </c>
      <c r="T42" s="2">
        <f t="shared" si="1"/>
        <v>0.011493055555555555</v>
      </c>
    </row>
    <row r="43" spans="2:20" ht="12.75">
      <c r="B43" s="111">
        <f>1+B42</f>
        <v>36</v>
      </c>
      <c r="C43" s="11">
        <f>G43+I43+K43+M43+O43</f>
        <v>248</v>
      </c>
      <c r="D43" s="11" t="s">
        <v>97</v>
      </c>
      <c r="E43" s="103">
        <f>+C43-LARGE((G43,I43,K43,M43,O43),1)</f>
        <v>148</v>
      </c>
      <c r="F43" s="135">
        <v>3</v>
      </c>
      <c r="G43" s="13">
        <v>100</v>
      </c>
      <c r="H43" s="15"/>
      <c r="I43" s="13">
        <v>39</v>
      </c>
      <c r="J43" s="15">
        <v>0.012743055555555556</v>
      </c>
      <c r="K43" s="13">
        <v>4</v>
      </c>
      <c r="L43" s="16">
        <v>0.012743055555555556</v>
      </c>
      <c r="M43" s="13">
        <v>5</v>
      </c>
      <c r="N43" s="15">
        <v>0.012280092592592592</v>
      </c>
      <c r="O43" s="13">
        <v>100</v>
      </c>
      <c r="P43" s="15"/>
      <c r="Q43" s="28">
        <f>IF(T43&gt;0,T43,"")</f>
        <v>0.012280092592592592</v>
      </c>
      <c r="T43" s="2">
        <f t="shared" si="1"/>
        <v>0.012280092592592592</v>
      </c>
    </row>
    <row r="44" spans="2:20" ht="12.75">
      <c r="B44" s="111">
        <f>1+B43</f>
        <v>37</v>
      </c>
      <c r="C44" s="11">
        <f>G44+I44+K44+M44+O44</f>
        <v>249</v>
      </c>
      <c r="D44" s="11" t="s">
        <v>139</v>
      </c>
      <c r="E44" s="103">
        <f>+C44-LARGE((G44,I44,K44,M44,O44),1)</f>
        <v>149</v>
      </c>
      <c r="F44" s="135">
        <v>93</v>
      </c>
      <c r="G44" s="13">
        <v>100</v>
      </c>
      <c r="H44" s="15"/>
      <c r="I44" s="13">
        <v>52</v>
      </c>
      <c r="J44" s="15">
        <v>0.016180555555555556</v>
      </c>
      <c r="K44" s="13">
        <v>9</v>
      </c>
      <c r="L44" s="16">
        <v>0.01594907407407407</v>
      </c>
      <c r="M44" s="13">
        <v>45</v>
      </c>
      <c r="N44" s="15">
        <v>0.01650462962962963</v>
      </c>
      <c r="O44" s="13">
        <v>43</v>
      </c>
      <c r="P44" s="15">
        <v>0.016539351851851854</v>
      </c>
      <c r="Q44" s="28">
        <f>IF(T44&gt;0,T44,"")</f>
        <v>0.01594907407407407</v>
      </c>
      <c r="T44" s="2">
        <f t="shared" si="1"/>
        <v>0.01594907407407407</v>
      </c>
    </row>
    <row r="45" spans="2:20" ht="12.75">
      <c r="B45" s="111">
        <f>1+B44</f>
        <v>38</v>
      </c>
      <c r="C45" s="11">
        <f>G45+I45+K45+M45+O45</f>
        <v>249</v>
      </c>
      <c r="D45" s="11" t="s">
        <v>51</v>
      </c>
      <c r="E45" s="103">
        <f>+C45-LARGE((G45,I45,K45,M45,O45),1)</f>
        <v>149</v>
      </c>
      <c r="F45" s="135">
        <v>37</v>
      </c>
      <c r="G45" s="13">
        <v>12</v>
      </c>
      <c r="H45" s="15">
        <v>0.01201388888888889</v>
      </c>
      <c r="I45" s="13">
        <v>27</v>
      </c>
      <c r="J45" s="15">
        <v>0.01202546296296296</v>
      </c>
      <c r="K45" s="13">
        <v>100</v>
      </c>
      <c r="L45" s="16"/>
      <c r="M45" s="13">
        <v>100</v>
      </c>
      <c r="N45" s="15"/>
      <c r="O45" s="13">
        <v>10</v>
      </c>
      <c r="P45" s="15">
        <v>0.011666666666666665</v>
      </c>
      <c r="Q45" s="28">
        <f>IF(T45&gt;0,T45,"")</f>
        <v>0.011666666666666665</v>
      </c>
      <c r="T45" s="2">
        <f t="shared" si="1"/>
        <v>0.011666666666666665</v>
      </c>
    </row>
    <row r="46" spans="2:20" ht="12.75">
      <c r="B46" s="111">
        <f>1+B45</f>
        <v>39</v>
      </c>
      <c r="C46" s="11">
        <f>G46+I46+K46+M46+O46</f>
        <v>255</v>
      </c>
      <c r="D46" s="11" t="s">
        <v>71</v>
      </c>
      <c r="E46" s="103">
        <f>+C46-LARGE((G46,I46,K46,M46,O46),1)</f>
        <v>155</v>
      </c>
      <c r="F46" s="135">
        <v>86</v>
      </c>
      <c r="G46" s="13">
        <v>6</v>
      </c>
      <c r="H46" s="15">
        <v>0.01023148148148148</v>
      </c>
      <c r="I46" s="13">
        <v>36</v>
      </c>
      <c r="J46" s="15">
        <v>0.010185185185185186</v>
      </c>
      <c r="K46" s="13">
        <v>13</v>
      </c>
      <c r="L46" s="16">
        <v>0.010486111111111113</v>
      </c>
      <c r="M46" s="13">
        <v>100</v>
      </c>
      <c r="N46" s="15"/>
      <c r="O46" s="13">
        <v>100</v>
      </c>
      <c r="P46" s="15"/>
      <c r="Q46" s="28">
        <f>IF(T46&gt;0,T46,"")</f>
        <v>0.010185185185185186</v>
      </c>
      <c r="T46" s="2">
        <f t="shared" si="1"/>
        <v>0.010185185185185186</v>
      </c>
    </row>
    <row r="47" spans="2:20" ht="12.75">
      <c r="B47" s="111">
        <f>1+B46</f>
        <v>40</v>
      </c>
      <c r="C47" s="11">
        <f>G47+I47+K47+M47+O47</f>
        <v>266</v>
      </c>
      <c r="D47" s="11" t="s">
        <v>257</v>
      </c>
      <c r="E47" s="103">
        <f>+C47-LARGE((G47,I47,K47,M47,O47),1)</f>
        <v>166</v>
      </c>
      <c r="F47" s="135">
        <v>100</v>
      </c>
      <c r="G47" s="13">
        <v>100</v>
      </c>
      <c r="H47" s="15"/>
      <c r="I47" s="13">
        <v>46</v>
      </c>
      <c r="J47" s="15">
        <v>0.012557870370370372</v>
      </c>
      <c r="K47" s="13">
        <v>17</v>
      </c>
      <c r="L47" s="16">
        <v>0.012638888888888887</v>
      </c>
      <c r="M47" s="13">
        <v>3</v>
      </c>
      <c r="N47" s="15">
        <v>0.011979166666666666</v>
      </c>
      <c r="O47" s="13">
        <v>100</v>
      </c>
      <c r="P47" s="15"/>
      <c r="Q47" s="28">
        <f>IF(T47&gt;0,T47,"")</f>
        <v>0.011979166666666666</v>
      </c>
      <c r="T47" s="2">
        <f t="shared" si="1"/>
        <v>0.011979166666666666</v>
      </c>
    </row>
    <row r="48" spans="2:20" ht="12.75">
      <c r="B48" s="111">
        <f>1+B47</f>
        <v>41</v>
      </c>
      <c r="C48" s="11">
        <f>G48+I48+K48+M48+O48</f>
        <v>268</v>
      </c>
      <c r="D48" s="11" t="s">
        <v>58</v>
      </c>
      <c r="E48" s="103">
        <f>+C48-LARGE((G48,I48,K48,M48,O48),1)</f>
        <v>168</v>
      </c>
      <c r="F48" s="135">
        <v>52</v>
      </c>
      <c r="G48" s="13">
        <v>41</v>
      </c>
      <c r="H48" s="15">
        <v>0.012557870370370372</v>
      </c>
      <c r="I48" s="13">
        <v>49</v>
      </c>
      <c r="J48" s="15">
        <v>0.012881944444444446</v>
      </c>
      <c r="K48" s="13">
        <v>39</v>
      </c>
      <c r="L48" s="16">
        <v>0.013229166666666667</v>
      </c>
      <c r="M48" s="13">
        <v>39</v>
      </c>
      <c r="N48" s="15">
        <v>0.012835648148148148</v>
      </c>
      <c r="O48" s="13">
        <v>100</v>
      </c>
      <c r="P48" s="15"/>
      <c r="Q48" s="28">
        <f>IF(T48&gt;0,T48,"")</f>
        <v>0.012557870370370372</v>
      </c>
      <c r="T48" s="2">
        <f t="shared" si="1"/>
        <v>0.012557870370370372</v>
      </c>
    </row>
    <row r="49" spans="2:20" ht="12.75">
      <c r="B49" s="111">
        <f>1+B48</f>
        <v>42</v>
      </c>
      <c r="C49" s="11">
        <f>G49+I49+K49+M49+O49</f>
        <v>270</v>
      </c>
      <c r="D49" s="11" t="s">
        <v>96</v>
      </c>
      <c r="E49" s="103">
        <f>+C49-LARGE((G49,I49,K49,M49,O49),1)</f>
        <v>170</v>
      </c>
      <c r="F49" s="135">
        <v>38</v>
      </c>
      <c r="G49" s="13">
        <v>7</v>
      </c>
      <c r="H49" s="15">
        <v>0.011979166666666666</v>
      </c>
      <c r="I49" s="13">
        <v>22</v>
      </c>
      <c r="J49" s="15">
        <v>0.011921296296296294</v>
      </c>
      <c r="K49" s="13">
        <v>41</v>
      </c>
      <c r="L49" s="16">
        <v>0.012731481481481479</v>
      </c>
      <c r="M49" s="13">
        <v>100</v>
      </c>
      <c r="N49" s="15"/>
      <c r="O49" s="13">
        <v>100</v>
      </c>
      <c r="P49" s="15"/>
      <c r="Q49" s="28">
        <f>IF(T49&gt;0,T49,"")</f>
        <v>0.011921296296296294</v>
      </c>
      <c r="T49" s="2">
        <f t="shared" si="1"/>
        <v>0.011921296296296294</v>
      </c>
    </row>
    <row r="50" spans="2:20" ht="12.75">
      <c r="B50" s="111">
        <f>1+B49</f>
        <v>43</v>
      </c>
      <c r="C50" s="11">
        <f>G50+I50+K50+M50+O50</f>
        <v>270</v>
      </c>
      <c r="D50" s="11" t="s">
        <v>67</v>
      </c>
      <c r="E50" s="103">
        <f>+C50-LARGE((G50,I50,K50,M50,O50),1)</f>
        <v>170</v>
      </c>
      <c r="F50" s="135">
        <v>73</v>
      </c>
      <c r="G50" s="13">
        <v>31</v>
      </c>
      <c r="H50" s="15">
        <v>0.014027777777777776</v>
      </c>
      <c r="I50" s="13">
        <v>100</v>
      </c>
      <c r="J50" s="15"/>
      <c r="K50" s="13">
        <v>51</v>
      </c>
      <c r="L50" s="16">
        <v>0.015520833333333336</v>
      </c>
      <c r="M50" s="13">
        <v>41</v>
      </c>
      <c r="N50" s="15">
        <v>0.014328703703703703</v>
      </c>
      <c r="O50" s="13">
        <v>47</v>
      </c>
      <c r="P50" s="15">
        <v>0.01476851851851852</v>
      </c>
      <c r="Q50" s="28">
        <f>IF(T50&gt;0,T50,"")</f>
        <v>0.014027777777777776</v>
      </c>
      <c r="T50" s="2">
        <f t="shared" si="1"/>
        <v>0.014027777777777776</v>
      </c>
    </row>
    <row r="51" spans="2:20" ht="12.75">
      <c r="B51" s="111">
        <f>1+B50</f>
        <v>44</v>
      </c>
      <c r="C51" s="11">
        <f>G51+I51+K51+M51+O51</f>
        <v>278</v>
      </c>
      <c r="D51" s="11" t="s">
        <v>149</v>
      </c>
      <c r="E51" s="103">
        <f>+C51-LARGE((G51,I51,K51,M51,O51),1)</f>
        <v>178</v>
      </c>
      <c r="F51" s="135">
        <v>82</v>
      </c>
      <c r="G51" s="13">
        <v>8</v>
      </c>
      <c r="H51" s="15">
        <v>0.010208333333333333</v>
      </c>
      <c r="I51" s="13">
        <v>100</v>
      </c>
      <c r="J51" s="15"/>
      <c r="K51" s="13">
        <v>34</v>
      </c>
      <c r="L51" s="16">
        <v>0.010659722222222223</v>
      </c>
      <c r="M51" s="13">
        <v>36</v>
      </c>
      <c r="N51" s="15">
        <v>0.010451388888888892</v>
      </c>
      <c r="O51" s="13">
        <v>100</v>
      </c>
      <c r="P51" s="15"/>
      <c r="Q51" s="28">
        <f>IF(T51&gt;0,T51,"")</f>
        <v>0.010208333333333333</v>
      </c>
      <c r="T51" s="2">
        <f t="shared" si="1"/>
        <v>0.010208333333333333</v>
      </c>
    </row>
    <row r="52" spans="2:20" ht="12.75">
      <c r="B52" s="111">
        <f>1+B51</f>
        <v>45</v>
      </c>
      <c r="C52" s="11">
        <f>G52+I52+K52+M52+O52</f>
        <v>282</v>
      </c>
      <c r="D52" s="11" t="s">
        <v>125</v>
      </c>
      <c r="E52" s="103">
        <f>+C52-LARGE((G52,I52,K52,M52,O52),1)</f>
        <v>182</v>
      </c>
      <c r="F52" s="135">
        <v>24</v>
      </c>
      <c r="G52" s="13">
        <v>100</v>
      </c>
      <c r="H52" s="15"/>
      <c r="I52" s="13">
        <v>30</v>
      </c>
      <c r="J52" s="16">
        <v>0.014652777777777778</v>
      </c>
      <c r="K52" s="13">
        <v>24</v>
      </c>
      <c r="L52" s="16">
        <v>0.014988425925925926</v>
      </c>
      <c r="M52" s="13">
        <v>28</v>
      </c>
      <c r="N52" s="15">
        <v>0.014664351851851852</v>
      </c>
      <c r="O52" s="13">
        <v>100</v>
      </c>
      <c r="P52" s="15"/>
      <c r="Q52" s="28">
        <f>IF(T52&gt;0,T52,"")</f>
        <v>0.014652777777777778</v>
      </c>
      <c r="T52" s="2">
        <f t="shared" si="1"/>
        <v>0.014652777777777778</v>
      </c>
    </row>
    <row r="53" spans="2:20" ht="12.75">
      <c r="B53" s="111">
        <f>1+B52</f>
        <v>46</v>
      </c>
      <c r="C53" s="11">
        <f>G53+I53+K53+M53+O53</f>
        <v>284</v>
      </c>
      <c r="D53" s="11" t="s">
        <v>72</v>
      </c>
      <c r="E53" s="103">
        <f>+C53-LARGE((G53,I53,K53,M53,O53),1)</f>
        <v>184</v>
      </c>
      <c r="F53" s="135">
        <v>88</v>
      </c>
      <c r="G53" s="13">
        <v>4</v>
      </c>
      <c r="H53" s="15">
        <v>0.010185185185185186</v>
      </c>
      <c r="I53" s="13">
        <v>100</v>
      </c>
      <c r="J53" s="15"/>
      <c r="K53" s="13">
        <v>47</v>
      </c>
      <c r="L53" s="16">
        <v>0.010972222222222223</v>
      </c>
      <c r="M53" s="13">
        <v>100</v>
      </c>
      <c r="N53" s="15"/>
      <c r="O53" s="13">
        <v>33</v>
      </c>
      <c r="P53" s="15">
        <v>0.010324074074074076</v>
      </c>
      <c r="Q53" s="28">
        <f>IF(T53&gt;0,T53,"")</f>
        <v>0.010185185185185186</v>
      </c>
      <c r="T53" s="2">
        <f t="shared" si="1"/>
        <v>0.010185185185185186</v>
      </c>
    </row>
    <row r="54" spans="2:20" ht="12.75">
      <c r="B54" s="111">
        <f>1+B53</f>
        <v>47</v>
      </c>
      <c r="C54" s="11">
        <f>G54+I54+K54+M54+O54</f>
        <v>284</v>
      </c>
      <c r="D54" s="11" t="s">
        <v>56</v>
      </c>
      <c r="E54" s="103">
        <f>+C54-LARGE((G54,I54,K54,M54,O54),1)</f>
        <v>184</v>
      </c>
      <c r="F54" s="135">
        <v>48</v>
      </c>
      <c r="G54" s="13">
        <v>15</v>
      </c>
      <c r="H54" s="15">
        <v>0.009270833333333334</v>
      </c>
      <c r="I54" s="13">
        <v>100</v>
      </c>
      <c r="J54" s="15"/>
      <c r="K54" s="13">
        <v>100</v>
      </c>
      <c r="L54" s="16"/>
      <c r="M54" s="13">
        <v>38</v>
      </c>
      <c r="N54" s="15">
        <v>0.009490740740740739</v>
      </c>
      <c r="O54" s="13">
        <v>31</v>
      </c>
      <c r="P54" s="15">
        <v>0.009375</v>
      </c>
      <c r="Q54" s="28">
        <f>IF(T54&gt;0,T54,"")</f>
        <v>0.009270833333333334</v>
      </c>
      <c r="T54" s="2">
        <f t="shared" si="1"/>
        <v>0.009270833333333334</v>
      </c>
    </row>
    <row r="55" spans="2:20" ht="12.75">
      <c r="B55" s="111">
        <f>1+B54</f>
        <v>48</v>
      </c>
      <c r="C55" s="11">
        <f>G55+I55+K55+M55+O55</f>
        <v>293</v>
      </c>
      <c r="D55" s="11" t="s">
        <v>137</v>
      </c>
      <c r="E55" s="103">
        <f>+C55-LARGE((G55,I55,K55,M55,O55),1)</f>
        <v>193</v>
      </c>
      <c r="F55" s="135">
        <v>83</v>
      </c>
      <c r="G55" s="13">
        <v>45</v>
      </c>
      <c r="H55" s="15">
        <v>0.01144675925925926</v>
      </c>
      <c r="I55" s="13">
        <v>100</v>
      </c>
      <c r="J55" s="15"/>
      <c r="K55" s="13">
        <v>27</v>
      </c>
      <c r="L55" s="16">
        <v>0.011770833333333335</v>
      </c>
      <c r="M55" s="13">
        <v>100</v>
      </c>
      <c r="N55" s="15"/>
      <c r="O55" s="13">
        <v>21</v>
      </c>
      <c r="P55" s="15">
        <v>0.011273148148148147</v>
      </c>
      <c r="Q55" s="28">
        <f>IF(T55&gt;0,T55,"")</f>
        <v>0.011273148148148147</v>
      </c>
      <c r="T55" s="2">
        <f t="shared" si="1"/>
        <v>0.011273148148148147</v>
      </c>
    </row>
    <row r="56" spans="2:20" ht="12.75">
      <c r="B56" s="111">
        <f>1+B55</f>
        <v>49</v>
      </c>
      <c r="C56" s="11">
        <f>G56+I56+K56+M56+O56</f>
        <v>295</v>
      </c>
      <c r="D56" s="11" t="s">
        <v>60</v>
      </c>
      <c r="E56" s="103">
        <f>+C56-LARGE((G56,I56,K56,M56,O56),1)</f>
        <v>195</v>
      </c>
      <c r="F56" s="135">
        <v>54</v>
      </c>
      <c r="G56" s="13">
        <v>100</v>
      </c>
      <c r="H56" s="15"/>
      <c r="I56" s="13">
        <v>55</v>
      </c>
      <c r="J56" s="15">
        <v>0.015902777777777776</v>
      </c>
      <c r="K56" s="13">
        <v>52</v>
      </c>
      <c r="L56" s="16">
        <v>0.017106481481481483</v>
      </c>
      <c r="M56" s="13">
        <v>43</v>
      </c>
      <c r="N56" s="15">
        <v>0.01579861111111111</v>
      </c>
      <c r="O56" s="13">
        <v>45</v>
      </c>
      <c r="P56" s="15">
        <v>0.01605324074074074</v>
      </c>
      <c r="Q56" s="28">
        <f>IF(T56&gt;0,T56,"")</f>
        <v>0.01579861111111111</v>
      </c>
      <c r="T56" s="2">
        <f t="shared" si="1"/>
        <v>0.01579861111111111</v>
      </c>
    </row>
    <row r="57" spans="2:20" ht="12.75">
      <c r="B57" s="111">
        <f>1+B56</f>
        <v>50</v>
      </c>
      <c r="C57" s="11">
        <f>G57+I57+K57+M57+O57</f>
        <v>298</v>
      </c>
      <c r="D57" s="11" t="s">
        <v>77</v>
      </c>
      <c r="E57" s="103">
        <f>+C57-LARGE((G57,I57,K57,M57,O57),1)</f>
        <v>198</v>
      </c>
      <c r="F57" s="135">
        <v>96</v>
      </c>
      <c r="G57" s="13">
        <v>55</v>
      </c>
      <c r="H57" s="15">
        <v>0.010671296296296297</v>
      </c>
      <c r="I57" s="13">
        <v>100</v>
      </c>
      <c r="J57" s="15"/>
      <c r="K57" s="13">
        <v>100</v>
      </c>
      <c r="L57" s="16"/>
      <c r="M57" s="13">
        <v>9</v>
      </c>
      <c r="N57" s="15">
        <v>0.010104166666666668</v>
      </c>
      <c r="O57" s="13">
        <v>34</v>
      </c>
      <c r="P57" s="15">
        <v>0.010162037037037039</v>
      </c>
      <c r="Q57" s="28">
        <f>IF(T57&gt;0,T57,"")</f>
        <v>0.010104166666666668</v>
      </c>
      <c r="T57" s="2">
        <f t="shared" si="1"/>
        <v>0.010104166666666668</v>
      </c>
    </row>
    <row r="58" spans="2:20" ht="12.75">
      <c r="B58" s="111">
        <f>1+B57</f>
        <v>51</v>
      </c>
      <c r="C58" s="11">
        <f>G58+I58+K58+M58+O58</f>
        <v>305</v>
      </c>
      <c r="D58" s="11" t="s">
        <v>92</v>
      </c>
      <c r="E58" s="103">
        <f>+C58-LARGE((G58,I58,K58,M58,O58),1)</f>
        <v>205</v>
      </c>
      <c r="F58" s="135">
        <v>97</v>
      </c>
      <c r="G58" s="13">
        <v>47</v>
      </c>
      <c r="H58" s="15">
        <v>0.014780092592592595</v>
      </c>
      <c r="I58" s="13">
        <v>100</v>
      </c>
      <c r="J58" s="15"/>
      <c r="K58" s="13">
        <v>48</v>
      </c>
      <c r="L58" s="16">
        <v>0.015509259259259257</v>
      </c>
      <c r="M58" s="13">
        <v>10</v>
      </c>
      <c r="N58" s="15">
        <v>0.014641203703703703</v>
      </c>
      <c r="O58" s="13">
        <v>100</v>
      </c>
      <c r="P58" s="15"/>
      <c r="Q58" s="28">
        <f>IF(T58&gt;0,T58,"")</f>
        <v>0.014641203703703703</v>
      </c>
      <c r="T58" s="2">
        <f t="shared" si="1"/>
        <v>0.014641203703703703</v>
      </c>
    </row>
    <row r="59" spans="2:20" ht="12.75">
      <c r="B59" s="111">
        <f>1+B58</f>
        <v>52</v>
      </c>
      <c r="C59" s="11">
        <f>G59+I59+K59+M59+O59</f>
        <v>308</v>
      </c>
      <c r="D59" s="11" t="s">
        <v>42</v>
      </c>
      <c r="E59" s="103">
        <f>+C59-LARGE((G59,I59,K59,M59,O59),1)</f>
        <v>208</v>
      </c>
      <c r="F59" s="135">
        <v>21</v>
      </c>
      <c r="G59" s="13">
        <v>23</v>
      </c>
      <c r="H59" s="15">
        <v>0.012534722222222225</v>
      </c>
      <c r="I59" s="13">
        <v>100</v>
      </c>
      <c r="J59" s="15"/>
      <c r="K59" s="13">
        <v>100</v>
      </c>
      <c r="L59" s="16"/>
      <c r="M59" s="13">
        <v>48</v>
      </c>
      <c r="N59" s="15">
        <v>0.013935185185185186</v>
      </c>
      <c r="O59" s="13">
        <v>37</v>
      </c>
      <c r="P59" s="15">
        <v>0.013009259259259259</v>
      </c>
      <c r="Q59" s="28">
        <f>IF(T59&gt;0,T59,"")</f>
        <v>0.012534722222222225</v>
      </c>
      <c r="T59" s="2">
        <f t="shared" si="1"/>
        <v>0.012534722222222225</v>
      </c>
    </row>
    <row r="60" spans="2:20" ht="12.75">
      <c r="B60" s="111">
        <f>1+B59</f>
        <v>53</v>
      </c>
      <c r="C60" s="11">
        <f>G60+I60+K60+M60+O60</f>
        <v>309</v>
      </c>
      <c r="D60" s="11" t="s">
        <v>109</v>
      </c>
      <c r="E60" s="103">
        <f>+C60-LARGE((G60,I60,K60,M60,O60),1)</f>
        <v>209</v>
      </c>
      <c r="F60" s="135">
        <v>72</v>
      </c>
      <c r="G60" s="13">
        <v>51</v>
      </c>
      <c r="H60" s="15">
        <v>0.013506944444444445</v>
      </c>
      <c r="I60" s="13">
        <v>53</v>
      </c>
      <c r="J60" s="15">
        <v>0.014108796296296296</v>
      </c>
      <c r="K60" s="13">
        <v>100</v>
      </c>
      <c r="L60" s="16"/>
      <c r="M60" s="13">
        <v>100</v>
      </c>
      <c r="N60" s="15"/>
      <c r="O60" s="13">
        <v>5</v>
      </c>
      <c r="P60" s="15">
        <v>0.013148148148148148</v>
      </c>
      <c r="Q60" s="28">
        <f>IF(T60&gt;0,T60,"")</f>
        <v>0.013148148148148148</v>
      </c>
      <c r="T60" s="2">
        <f t="shared" si="1"/>
        <v>0.013148148148148148</v>
      </c>
    </row>
    <row r="61" spans="2:20" ht="12.75">
      <c r="B61" s="111">
        <f>1+B60</f>
        <v>54</v>
      </c>
      <c r="C61" s="11">
        <f>G61+I61+K61+M61+O61</f>
        <v>310</v>
      </c>
      <c r="D61" s="11" t="s">
        <v>68</v>
      </c>
      <c r="E61" s="103">
        <f>+C61-LARGE((G61,I61,K61,M61,O61),1)</f>
        <v>210</v>
      </c>
      <c r="F61" s="135">
        <v>74</v>
      </c>
      <c r="G61" s="13">
        <v>100</v>
      </c>
      <c r="H61" s="15"/>
      <c r="I61" s="13">
        <v>56</v>
      </c>
      <c r="J61" s="15">
        <v>0.012962962962962964</v>
      </c>
      <c r="K61" s="13">
        <v>100</v>
      </c>
      <c r="L61" s="16"/>
      <c r="M61" s="13">
        <v>47</v>
      </c>
      <c r="N61" s="15">
        <v>0.012743055555555556</v>
      </c>
      <c r="O61" s="13">
        <v>7</v>
      </c>
      <c r="P61" s="15">
        <v>0.01145833333333333</v>
      </c>
      <c r="Q61" s="28">
        <f>IF(T61&gt;0,T61,"")</f>
        <v>0.01145833333333333</v>
      </c>
      <c r="T61" s="2">
        <f t="shared" si="1"/>
        <v>0.01145833333333333</v>
      </c>
    </row>
    <row r="62" spans="2:20" ht="12.75">
      <c r="B62" s="111">
        <f>1+B61</f>
        <v>55</v>
      </c>
      <c r="C62" s="11">
        <f>G62+I62+K62+M62+O62</f>
        <v>324</v>
      </c>
      <c r="D62" s="11" t="s">
        <v>84</v>
      </c>
      <c r="E62" s="103">
        <f>+C62-LARGE((G62,I62,K62,M62,O62),1)</f>
        <v>224</v>
      </c>
      <c r="F62" s="135">
        <v>55</v>
      </c>
      <c r="G62" s="13">
        <v>3</v>
      </c>
      <c r="H62" s="15">
        <v>0.013391203703703706</v>
      </c>
      <c r="I62" s="13">
        <v>100</v>
      </c>
      <c r="J62" s="15"/>
      <c r="K62" s="13">
        <v>21</v>
      </c>
      <c r="L62" s="16">
        <v>0.013726851851851851</v>
      </c>
      <c r="M62" s="13">
        <v>100</v>
      </c>
      <c r="N62" s="15"/>
      <c r="O62" s="13">
        <v>100</v>
      </c>
      <c r="P62" s="15"/>
      <c r="Q62" s="28">
        <f>IF(T62&gt;0,T62,"")</f>
        <v>0.013391203703703706</v>
      </c>
      <c r="T62" s="2">
        <f t="shared" si="1"/>
        <v>0.013391203703703706</v>
      </c>
    </row>
    <row r="63" spans="2:20" ht="12.75">
      <c r="B63" s="111">
        <f>1+B62</f>
        <v>56</v>
      </c>
      <c r="C63" s="11">
        <f>G63+I63+K63+M63+O63</f>
        <v>324</v>
      </c>
      <c r="D63" s="11" t="s">
        <v>54</v>
      </c>
      <c r="E63" s="103">
        <f>+C63-LARGE((G63,I63,K63,M63,O63),1)</f>
        <v>224</v>
      </c>
      <c r="F63" s="135">
        <v>45</v>
      </c>
      <c r="G63" s="13">
        <v>46</v>
      </c>
      <c r="H63" s="15">
        <v>0.010590277777777778</v>
      </c>
      <c r="I63" s="13">
        <v>34</v>
      </c>
      <c r="J63" s="15">
        <v>0.01050925925925926</v>
      </c>
      <c r="K63" s="13">
        <v>44</v>
      </c>
      <c r="L63" s="16">
        <v>0.011261574074074073</v>
      </c>
      <c r="M63" s="13">
        <v>100</v>
      </c>
      <c r="N63" s="15"/>
      <c r="O63" s="13">
        <v>100</v>
      </c>
      <c r="P63" s="15"/>
      <c r="Q63" s="28">
        <f>IF(T63&gt;0,T63,"")</f>
        <v>0.01050925925925926</v>
      </c>
      <c r="T63" s="2">
        <f t="shared" si="1"/>
        <v>0.01050925925925926</v>
      </c>
    </row>
    <row r="64" spans="2:20" ht="12.75">
      <c r="B64" s="111">
        <f>1+B63</f>
        <v>57</v>
      </c>
      <c r="C64" s="11">
        <f>G64+I64+K64+M64+O64</f>
        <v>326</v>
      </c>
      <c r="D64" s="11" t="s">
        <v>121</v>
      </c>
      <c r="E64" s="103">
        <f>+C64-LARGE((G64,I64,K64,M64,O64),1)</f>
        <v>226</v>
      </c>
      <c r="F64" s="135">
        <v>12</v>
      </c>
      <c r="G64" s="13">
        <v>17</v>
      </c>
      <c r="H64" s="15">
        <v>0.010902777777777775</v>
      </c>
      <c r="I64" s="13">
        <v>9</v>
      </c>
      <c r="J64" s="16">
        <v>0.01068287037037037</v>
      </c>
      <c r="K64" s="13">
        <v>100</v>
      </c>
      <c r="L64" s="16"/>
      <c r="M64" s="13">
        <v>100</v>
      </c>
      <c r="N64" s="15"/>
      <c r="O64" s="13">
        <v>100</v>
      </c>
      <c r="P64" s="15"/>
      <c r="Q64" s="28">
        <f>IF(T64&gt;0,T64,"")</f>
        <v>0.01068287037037037</v>
      </c>
      <c r="T64" s="2">
        <f t="shared" si="1"/>
        <v>0.01068287037037037</v>
      </c>
    </row>
    <row r="65" spans="2:20" ht="12.75">
      <c r="B65" s="111">
        <f>1+B64</f>
        <v>58</v>
      </c>
      <c r="C65" s="11">
        <f>G65+I65+K65+M65+O65</f>
        <v>327</v>
      </c>
      <c r="D65" s="11" t="s">
        <v>256</v>
      </c>
      <c r="E65" s="103">
        <f>+C65-LARGE((G65,I65,K65,M65,O65),1)</f>
        <v>227</v>
      </c>
      <c r="F65" s="135">
        <v>99</v>
      </c>
      <c r="G65" s="13">
        <v>100</v>
      </c>
      <c r="H65" s="15"/>
      <c r="I65" s="13">
        <v>8</v>
      </c>
      <c r="J65" s="16">
        <v>0.01084490740740741</v>
      </c>
      <c r="K65" s="13">
        <v>19</v>
      </c>
      <c r="L65" s="16">
        <v>0.011099537037037036</v>
      </c>
      <c r="M65" s="13">
        <v>100</v>
      </c>
      <c r="N65" s="15"/>
      <c r="O65" s="13">
        <v>100</v>
      </c>
      <c r="P65" s="15"/>
      <c r="Q65" s="28">
        <f>IF(T65&gt;0,T65,"")</f>
        <v>0.01084490740740741</v>
      </c>
      <c r="T65" s="2">
        <f t="shared" si="1"/>
        <v>0.01084490740740741</v>
      </c>
    </row>
    <row r="66" spans="2:20" ht="12.75">
      <c r="B66" s="111">
        <f>1+B65</f>
        <v>59</v>
      </c>
      <c r="C66" s="11">
        <f>G66+I66+K66+M66+O66</f>
        <v>332</v>
      </c>
      <c r="D66" s="11" t="s">
        <v>64</v>
      </c>
      <c r="E66" s="103">
        <f>+C66-LARGE((G66,I66,K66,M66,O66),1)</f>
        <v>232</v>
      </c>
      <c r="F66" s="135">
        <v>66</v>
      </c>
      <c r="G66" s="13">
        <v>100</v>
      </c>
      <c r="H66" s="15"/>
      <c r="I66" s="13">
        <v>44</v>
      </c>
      <c r="J66" s="15">
        <v>0.011307870370370371</v>
      </c>
      <c r="K66" s="13">
        <v>42</v>
      </c>
      <c r="L66" s="16">
        <v>0.011898148148148147</v>
      </c>
      <c r="M66" s="13">
        <v>100</v>
      </c>
      <c r="N66" s="15"/>
      <c r="O66" s="13">
        <v>46</v>
      </c>
      <c r="P66" s="15">
        <v>0.011956018518518519</v>
      </c>
      <c r="Q66" s="28">
        <f>IF(T66&gt;0,T66,"")</f>
        <v>0.011307870370370371</v>
      </c>
      <c r="T66" s="2">
        <f t="shared" si="1"/>
        <v>0.011307870370370371</v>
      </c>
    </row>
    <row r="67" spans="2:20" ht="12.75">
      <c r="B67" s="111">
        <f>1+B66</f>
        <v>60</v>
      </c>
      <c r="C67" s="11">
        <f>G67+I67+K67+M67+O67</f>
        <v>339</v>
      </c>
      <c r="D67" s="11" t="s">
        <v>138</v>
      </c>
      <c r="E67" s="103">
        <f>+C67-LARGE((G67,I67,K67,M67,O67),1)</f>
        <v>239</v>
      </c>
      <c r="F67" s="135">
        <v>90</v>
      </c>
      <c r="G67" s="13">
        <v>100</v>
      </c>
      <c r="H67" s="15"/>
      <c r="I67" s="13">
        <v>1</v>
      </c>
      <c r="J67" s="15">
        <v>0.01150462962962963</v>
      </c>
      <c r="K67" s="13">
        <v>38</v>
      </c>
      <c r="L67" s="16">
        <v>0.011817129629629632</v>
      </c>
      <c r="M67" s="13">
        <v>100</v>
      </c>
      <c r="N67" s="15"/>
      <c r="O67" s="13">
        <v>100</v>
      </c>
      <c r="P67" s="15"/>
      <c r="Q67" s="28">
        <f>IF(T67&gt;0,T67,"")</f>
        <v>0.01150462962962963</v>
      </c>
      <c r="T67" s="2">
        <f t="shared" si="1"/>
        <v>0.01150462962962963</v>
      </c>
    </row>
    <row r="68" spans="2:20" ht="12.75">
      <c r="B68" s="111">
        <f>1+B67</f>
        <v>61</v>
      </c>
      <c r="C68" s="11">
        <f>G68+I68+K68+M68+O68</f>
        <v>340</v>
      </c>
      <c r="D68" s="11" t="s">
        <v>73</v>
      </c>
      <c r="E68" s="103">
        <f>+C68-LARGE((G68,I68,K68,M68,O68),1)</f>
        <v>240</v>
      </c>
      <c r="F68" s="135">
        <v>89</v>
      </c>
      <c r="G68" s="13">
        <v>100</v>
      </c>
      <c r="H68" s="15"/>
      <c r="I68" s="13">
        <v>100</v>
      </c>
      <c r="J68" s="15"/>
      <c r="K68" s="13">
        <v>1</v>
      </c>
      <c r="L68" s="16">
        <v>0.010659722222222223</v>
      </c>
      <c r="M68" s="13">
        <v>100</v>
      </c>
      <c r="N68" s="15"/>
      <c r="O68" s="13">
        <v>39</v>
      </c>
      <c r="P68" s="15">
        <v>0.010636574074074076</v>
      </c>
      <c r="Q68" s="28">
        <f>IF(T68&gt;0,T68,"")</f>
        <v>0.010636574074074076</v>
      </c>
      <c r="T68" s="2">
        <f t="shared" si="1"/>
        <v>0.010636574074074076</v>
      </c>
    </row>
    <row r="69" spans="2:20" ht="12.75">
      <c r="B69" s="111">
        <f>1+B68</f>
        <v>62</v>
      </c>
      <c r="C69" s="11">
        <f>G69+I69+K69+M69+O69</f>
        <v>341</v>
      </c>
      <c r="D69" s="11" t="s">
        <v>49</v>
      </c>
      <c r="E69" s="103">
        <f>+C69-LARGE((G69,I69,K69,M69,O69),1)</f>
        <v>241</v>
      </c>
      <c r="F69" s="135">
        <v>34</v>
      </c>
      <c r="G69" s="13">
        <v>9</v>
      </c>
      <c r="H69" s="15">
        <v>0.010752314814814812</v>
      </c>
      <c r="I69" s="13">
        <v>100</v>
      </c>
      <c r="J69" s="15"/>
      <c r="K69" s="13">
        <v>100</v>
      </c>
      <c r="L69" s="16"/>
      <c r="M69" s="13">
        <v>100</v>
      </c>
      <c r="N69" s="15"/>
      <c r="O69" s="13">
        <v>32</v>
      </c>
      <c r="P69" s="15">
        <v>0.01078703703703704</v>
      </c>
      <c r="Q69" s="28">
        <f>IF(T69&gt;0,T69,"")</f>
        <v>0.010752314814814812</v>
      </c>
      <c r="T69" s="2">
        <f t="shared" si="1"/>
        <v>0.010752314814814812</v>
      </c>
    </row>
    <row r="70" spans="2:20" ht="12.75">
      <c r="B70" s="111">
        <f>1+B69</f>
        <v>63</v>
      </c>
      <c r="C70" s="11">
        <f>G70+I70+K70+M70+O70</f>
        <v>355</v>
      </c>
      <c r="D70" s="11" t="s">
        <v>124</v>
      </c>
      <c r="E70" s="103">
        <f>+C70-LARGE((G70,I70,K70,M70,O70),1)</f>
        <v>255</v>
      </c>
      <c r="F70" s="135">
        <v>19</v>
      </c>
      <c r="G70" s="13">
        <v>50</v>
      </c>
      <c r="H70" s="15">
        <v>0.012280092592592592</v>
      </c>
      <c r="I70" s="13">
        <v>5</v>
      </c>
      <c r="J70" s="15">
        <v>0.011643518518518515</v>
      </c>
      <c r="K70" s="13">
        <v>100</v>
      </c>
      <c r="L70" s="16"/>
      <c r="M70" s="13">
        <v>100</v>
      </c>
      <c r="N70" s="15"/>
      <c r="O70" s="13">
        <v>100</v>
      </c>
      <c r="P70" s="15"/>
      <c r="Q70" s="28">
        <f>IF(T70&gt;0,T70,"")</f>
        <v>0.011643518518518515</v>
      </c>
      <c r="T70" s="2">
        <f t="shared" si="1"/>
        <v>0.011643518518518515</v>
      </c>
    </row>
    <row r="71" spans="2:20" ht="12.75">
      <c r="B71" s="111">
        <f>1+B70</f>
        <v>64</v>
      </c>
      <c r="C71" s="11">
        <f>G71+I71+K71+M71+O71</f>
        <v>359</v>
      </c>
      <c r="D71" s="11" t="s">
        <v>80</v>
      </c>
      <c r="E71" s="103">
        <f>+C71-LARGE((G71,I71,K71,M71,O71),1)</f>
        <v>259</v>
      </c>
      <c r="F71" s="135">
        <v>42</v>
      </c>
      <c r="G71" s="13">
        <v>38</v>
      </c>
      <c r="H71" s="15">
        <v>0.011643518518518518</v>
      </c>
      <c r="I71" s="13">
        <v>21</v>
      </c>
      <c r="J71" s="15">
        <v>0.011377314814814816</v>
      </c>
      <c r="K71" s="13">
        <v>100</v>
      </c>
      <c r="L71" s="16"/>
      <c r="M71" s="13">
        <v>100</v>
      </c>
      <c r="N71" s="15"/>
      <c r="O71" s="13">
        <v>100</v>
      </c>
      <c r="P71" s="15"/>
      <c r="Q71" s="28">
        <f>IF(T71&gt;0,T71,"")</f>
        <v>0.011377314814814816</v>
      </c>
      <c r="T71" s="2">
        <f aca="true" t="shared" si="2" ref="T71:T107">MIN(H71,J71,L71,N71,P71)</f>
        <v>0.011377314814814816</v>
      </c>
    </row>
    <row r="72" spans="2:20" ht="12.75">
      <c r="B72" s="111">
        <f>1+B71</f>
        <v>65</v>
      </c>
      <c r="C72" s="11">
        <f>G72+I72+K72+M72+O72</f>
        <v>359</v>
      </c>
      <c r="D72" s="11" t="s">
        <v>107</v>
      </c>
      <c r="E72" s="103">
        <f>+C72-LARGE((G72,I72,K72,M72,O72),1)</f>
        <v>259</v>
      </c>
      <c r="F72" s="135">
        <v>50</v>
      </c>
      <c r="G72" s="13">
        <v>21</v>
      </c>
      <c r="H72" s="15">
        <v>0.011111111111111113</v>
      </c>
      <c r="I72" s="13">
        <v>100</v>
      </c>
      <c r="J72" s="15"/>
      <c r="K72" s="13">
        <v>100</v>
      </c>
      <c r="L72" s="16"/>
      <c r="M72" s="13">
        <v>100</v>
      </c>
      <c r="N72" s="15"/>
      <c r="O72" s="13">
        <v>38</v>
      </c>
      <c r="P72" s="15">
        <v>0.011307870370370374</v>
      </c>
      <c r="Q72" s="28">
        <f>IF(T72&gt;0,T72,"")</f>
        <v>0.011111111111111113</v>
      </c>
      <c r="T72" s="2">
        <f t="shared" si="2"/>
        <v>0.011111111111111113</v>
      </c>
    </row>
    <row r="73" spans="2:20" ht="12.75">
      <c r="B73" s="111">
        <f>1+B72</f>
        <v>66</v>
      </c>
      <c r="C73" s="11">
        <f>G73+I73+K73+M73+O73</f>
        <v>361</v>
      </c>
      <c r="D73" s="11" t="s">
        <v>66</v>
      </c>
      <c r="E73" s="103">
        <f>+C73-LARGE((G73,I73,K73,M73,O73),1)</f>
        <v>261</v>
      </c>
      <c r="F73" s="135">
        <v>70</v>
      </c>
      <c r="G73" s="13">
        <v>100</v>
      </c>
      <c r="H73" s="15"/>
      <c r="I73" s="13">
        <v>50</v>
      </c>
      <c r="J73" s="15">
        <v>0.012418981481481479</v>
      </c>
      <c r="K73" s="13">
        <v>11</v>
      </c>
      <c r="L73" s="16">
        <v>0.0121875</v>
      </c>
      <c r="M73" s="13">
        <v>100</v>
      </c>
      <c r="N73" s="15"/>
      <c r="O73" s="13">
        <v>100</v>
      </c>
      <c r="P73" s="15"/>
      <c r="Q73" s="28">
        <f>IF(T73&gt;0,T73,"")</f>
        <v>0.0121875</v>
      </c>
      <c r="T73" s="2">
        <f t="shared" si="2"/>
        <v>0.0121875</v>
      </c>
    </row>
    <row r="74" spans="2:20" ht="12.75">
      <c r="B74" s="111">
        <f>1+B73</f>
        <v>67</v>
      </c>
      <c r="C74" s="11">
        <f>G74+I74+K74+M74+O74</f>
        <v>370</v>
      </c>
      <c r="D74" s="11" t="s">
        <v>126</v>
      </c>
      <c r="E74" s="103">
        <f>+C74-LARGE((G74,I74,K74,M74,O74),1)</f>
        <v>270</v>
      </c>
      <c r="F74" s="135">
        <v>25</v>
      </c>
      <c r="G74" s="13">
        <v>52</v>
      </c>
      <c r="H74" s="15">
        <v>0.01578703703703704</v>
      </c>
      <c r="I74" s="13">
        <v>18</v>
      </c>
      <c r="J74" s="15">
        <v>0.01548611111111111</v>
      </c>
      <c r="K74" s="13">
        <v>100</v>
      </c>
      <c r="L74" s="16"/>
      <c r="M74" s="13">
        <v>100</v>
      </c>
      <c r="N74" s="15"/>
      <c r="O74" s="13">
        <v>100</v>
      </c>
      <c r="P74" s="15"/>
      <c r="Q74" s="28">
        <f>IF(T74&gt;0,T74,"")</f>
        <v>0.01548611111111111</v>
      </c>
      <c r="T74" s="2">
        <f t="shared" si="2"/>
        <v>0.01548611111111111</v>
      </c>
    </row>
    <row r="75" spans="2:20" ht="12.75">
      <c r="B75" s="111">
        <f>1+B74</f>
        <v>68</v>
      </c>
      <c r="C75" s="11">
        <f>G75+I75+K75+M75+O75</f>
        <v>379</v>
      </c>
      <c r="D75" s="11" t="s">
        <v>52</v>
      </c>
      <c r="E75" s="103">
        <f>+C75-LARGE((G75,I75,K75,M75,O75),1)</f>
        <v>279</v>
      </c>
      <c r="F75" s="135">
        <v>41</v>
      </c>
      <c r="G75" s="13">
        <v>34</v>
      </c>
      <c r="H75" s="15">
        <v>0.015254629629629627</v>
      </c>
      <c r="I75" s="13">
        <v>45</v>
      </c>
      <c r="J75" s="16">
        <v>0.015486111111111112</v>
      </c>
      <c r="K75" s="13">
        <v>100</v>
      </c>
      <c r="L75" s="16"/>
      <c r="M75" s="13">
        <v>100</v>
      </c>
      <c r="N75" s="15"/>
      <c r="O75" s="13">
        <v>100</v>
      </c>
      <c r="P75" s="15"/>
      <c r="Q75" s="28">
        <f>IF(T75&gt;0,T75,"")</f>
        <v>0.015254629629629627</v>
      </c>
      <c r="T75" s="2">
        <f t="shared" si="2"/>
        <v>0.015254629629629627</v>
      </c>
    </row>
    <row r="76" spans="2:20" ht="12.75">
      <c r="B76" s="111">
        <f>1+B75</f>
        <v>69</v>
      </c>
      <c r="C76" s="11">
        <f>G76+I76+K76+M76+O76</f>
        <v>402</v>
      </c>
      <c r="D76" s="11" t="s">
        <v>258</v>
      </c>
      <c r="E76" s="103">
        <f>+C76-LARGE((G76,I76,K76,M76,O76),1)</f>
        <v>302</v>
      </c>
      <c r="F76" s="135">
        <v>18</v>
      </c>
      <c r="G76" s="13">
        <v>100</v>
      </c>
      <c r="H76" s="15"/>
      <c r="I76" s="13">
        <v>2</v>
      </c>
      <c r="J76" s="15">
        <v>0.012407407407407407</v>
      </c>
      <c r="K76" s="13">
        <v>100</v>
      </c>
      <c r="L76" s="16"/>
      <c r="M76" s="13">
        <v>100</v>
      </c>
      <c r="N76" s="15"/>
      <c r="O76" s="13">
        <v>100</v>
      </c>
      <c r="P76" s="15"/>
      <c r="Q76" s="28">
        <f>IF(T76&gt;0,T76,"")</f>
        <v>0.012407407407407407</v>
      </c>
      <c r="T76" s="2">
        <f t="shared" si="2"/>
        <v>0.012407407407407407</v>
      </c>
    </row>
    <row r="77" spans="2:20" ht="12.75">
      <c r="B77" s="111">
        <f>1+B76</f>
        <v>70</v>
      </c>
      <c r="C77" s="11">
        <f>G77+I77+K77+M77+O77</f>
        <v>403</v>
      </c>
      <c r="D77" s="11" t="s">
        <v>260</v>
      </c>
      <c r="E77" s="103">
        <f>+C77-LARGE((G77,I77,K77,M77,O77),1)</f>
        <v>303</v>
      </c>
      <c r="F77" s="135">
        <v>102</v>
      </c>
      <c r="G77" s="13">
        <v>100</v>
      </c>
      <c r="H77" s="15"/>
      <c r="I77" s="13">
        <v>100</v>
      </c>
      <c r="J77" s="15"/>
      <c r="K77" s="13">
        <v>3</v>
      </c>
      <c r="L77" s="16">
        <v>0.010393518518518517</v>
      </c>
      <c r="M77" s="13">
        <v>100</v>
      </c>
      <c r="N77" s="15"/>
      <c r="O77" s="13">
        <v>100</v>
      </c>
      <c r="P77" s="15"/>
      <c r="Q77" s="28">
        <f>IF(T77&gt;0,T77,"")</f>
        <v>0.010393518518518517</v>
      </c>
      <c r="T77" s="2">
        <f t="shared" si="2"/>
        <v>0.010393518518518517</v>
      </c>
    </row>
    <row r="78" spans="2:20" ht="12.75">
      <c r="B78" s="111">
        <f>1+B77</f>
        <v>71</v>
      </c>
      <c r="C78" s="11">
        <f>G78+I78+K78+M78+O78</f>
        <v>404</v>
      </c>
      <c r="D78" s="11" t="s">
        <v>115</v>
      </c>
      <c r="E78" s="103">
        <f>+C78-LARGE((G78,I78,K78,M78,O78),1)</f>
        <v>304</v>
      </c>
      <c r="F78" s="135">
        <v>29</v>
      </c>
      <c r="G78" s="13">
        <v>100</v>
      </c>
      <c r="H78" s="15"/>
      <c r="I78" s="13">
        <v>4</v>
      </c>
      <c r="J78" s="15">
        <v>0.01159722222222222</v>
      </c>
      <c r="K78" s="13">
        <v>100</v>
      </c>
      <c r="L78" s="16"/>
      <c r="M78" s="13">
        <v>100</v>
      </c>
      <c r="N78" s="15"/>
      <c r="O78" s="13">
        <v>100</v>
      </c>
      <c r="P78" s="15"/>
      <c r="Q78" s="28">
        <f>IF(T78&gt;0,T78,"")</f>
        <v>0.01159722222222222</v>
      </c>
      <c r="T78" s="2">
        <f t="shared" si="2"/>
        <v>0.01159722222222222</v>
      </c>
    </row>
    <row r="79" spans="2:20" ht="12.75">
      <c r="B79" s="111">
        <f>1+B78</f>
        <v>72</v>
      </c>
      <c r="C79" s="11">
        <f>G79+I79+K79+M79+O79</f>
        <v>412</v>
      </c>
      <c r="D79" s="11" t="s">
        <v>147</v>
      </c>
      <c r="E79" s="103">
        <f>+C79-LARGE((G79,I79,K79,M79,O79),1)</f>
        <v>312</v>
      </c>
      <c r="F79" s="135">
        <v>85</v>
      </c>
      <c r="G79" s="13">
        <v>100</v>
      </c>
      <c r="H79" s="15"/>
      <c r="I79" s="13">
        <v>12</v>
      </c>
      <c r="J79" s="15">
        <v>0.013009259259259259</v>
      </c>
      <c r="K79" s="13">
        <v>100</v>
      </c>
      <c r="L79" s="16"/>
      <c r="M79" s="13">
        <v>100</v>
      </c>
      <c r="N79" s="15"/>
      <c r="O79" s="13">
        <v>100</v>
      </c>
      <c r="P79" s="15"/>
      <c r="Q79" s="28">
        <f>IF(T79&gt;0,T79,"")</f>
        <v>0.013009259259259259</v>
      </c>
      <c r="T79" s="2">
        <f t="shared" si="2"/>
        <v>0.013009259259259259</v>
      </c>
    </row>
    <row r="80" spans="2:20" ht="12.75">
      <c r="B80" s="111">
        <f>1+B79</f>
        <v>73</v>
      </c>
      <c r="C80" s="11">
        <f>G80+I80+K80+M80+O80</f>
        <v>416</v>
      </c>
      <c r="D80" s="11" t="s">
        <v>53</v>
      </c>
      <c r="E80" s="103">
        <f>+C80-LARGE((G80,I80,K80,M80,O80),1)</f>
        <v>316</v>
      </c>
      <c r="F80" s="135">
        <v>44</v>
      </c>
      <c r="G80" s="13">
        <v>16</v>
      </c>
      <c r="H80" s="15">
        <v>0.010706018518518517</v>
      </c>
      <c r="I80" s="13">
        <v>100</v>
      </c>
      <c r="J80" s="15"/>
      <c r="K80" s="13">
        <v>100</v>
      </c>
      <c r="L80" s="16"/>
      <c r="M80" s="13">
        <v>100</v>
      </c>
      <c r="N80" s="15"/>
      <c r="O80" s="13">
        <v>100</v>
      </c>
      <c r="P80" s="15"/>
      <c r="Q80" s="28">
        <f>IF(T80&gt;0,T80,"")</f>
        <v>0.010706018518518517</v>
      </c>
      <c r="T80" s="2">
        <f t="shared" si="2"/>
        <v>0.010706018518518517</v>
      </c>
    </row>
    <row r="81" spans="2:20" ht="12.75">
      <c r="B81" s="111">
        <f>1+B80</f>
        <v>74</v>
      </c>
      <c r="C81" s="11">
        <f>G81+I81+K81+M81+O81</f>
        <v>428</v>
      </c>
      <c r="D81" s="11" t="s">
        <v>105</v>
      </c>
      <c r="E81" s="103">
        <f>+C81-LARGE((G81,I81,K81,M81,O81),1)</f>
        <v>328</v>
      </c>
      <c r="F81" s="135">
        <v>77</v>
      </c>
      <c r="G81" s="13">
        <v>100</v>
      </c>
      <c r="H81" s="15"/>
      <c r="I81" s="13">
        <v>28</v>
      </c>
      <c r="J81" s="15">
        <v>0.015324074074074073</v>
      </c>
      <c r="K81" s="13">
        <v>100</v>
      </c>
      <c r="L81" s="16"/>
      <c r="M81" s="13">
        <v>100</v>
      </c>
      <c r="N81" s="15"/>
      <c r="O81" s="13">
        <v>100</v>
      </c>
      <c r="P81" s="15"/>
      <c r="Q81" s="28">
        <f>IF(T81&gt;0,T81,"")</f>
        <v>0.015324074074074073</v>
      </c>
      <c r="T81" s="2">
        <f t="shared" si="2"/>
        <v>0.015324074074074073</v>
      </c>
    </row>
    <row r="82" spans="2:20" ht="12.75">
      <c r="B82" s="111">
        <f>1+B81</f>
        <v>75</v>
      </c>
      <c r="C82" s="11">
        <f>G82+I82+K82+M82+O82</f>
        <v>432</v>
      </c>
      <c r="D82" s="11" t="s">
        <v>104</v>
      </c>
      <c r="E82" s="103">
        <f>+C82-LARGE((G82,I82,K82,M82,O82),1)</f>
        <v>332</v>
      </c>
      <c r="F82" s="135">
        <v>81</v>
      </c>
      <c r="G82" s="13">
        <v>32</v>
      </c>
      <c r="H82" s="15">
        <v>0.013333333333333332</v>
      </c>
      <c r="I82" s="13">
        <v>100</v>
      </c>
      <c r="J82" s="15"/>
      <c r="K82" s="13">
        <v>100</v>
      </c>
      <c r="L82" s="16"/>
      <c r="M82" s="13">
        <v>100</v>
      </c>
      <c r="N82" s="15"/>
      <c r="O82" s="13">
        <v>100</v>
      </c>
      <c r="P82" s="15"/>
      <c r="Q82" s="28">
        <f>IF(T82&gt;0,T82,"")</f>
        <v>0.013333333333333332</v>
      </c>
      <c r="T82" s="2">
        <f t="shared" si="2"/>
        <v>0.013333333333333332</v>
      </c>
    </row>
    <row r="83" spans="2:20" ht="12.75">
      <c r="B83" s="111">
        <f>1+B82</f>
        <v>76</v>
      </c>
      <c r="C83" s="11">
        <f>G83+I83+K83+M83+O83</f>
        <v>441</v>
      </c>
      <c r="D83" s="11" t="s">
        <v>123</v>
      </c>
      <c r="E83" s="103">
        <f>+C83-LARGE((G83,I83,K83,M83,O83),1)</f>
        <v>341</v>
      </c>
      <c r="F83" s="135">
        <v>17</v>
      </c>
      <c r="G83" s="13">
        <v>100</v>
      </c>
      <c r="H83" s="15"/>
      <c r="I83" s="13">
        <v>41</v>
      </c>
      <c r="J83" s="15">
        <v>0.011041666666666665</v>
      </c>
      <c r="K83" s="13">
        <v>100</v>
      </c>
      <c r="L83" s="16"/>
      <c r="M83" s="13">
        <v>100</v>
      </c>
      <c r="N83" s="15"/>
      <c r="O83" s="13">
        <v>100</v>
      </c>
      <c r="P83" s="15"/>
      <c r="Q83" s="28">
        <f>IF(T83&gt;0,T83,"")</f>
        <v>0.011041666666666665</v>
      </c>
      <c r="T83" s="2">
        <f t="shared" si="2"/>
        <v>0.011041666666666665</v>
      </c>
    </row>
    <row r="84" spans="2:20" ht="12.75">
      <c r="B84" s="111">
        <f>1+B83</f>
        <v>77</v>
      </c>
      <c r="C84" s="11">
        <f>G84+I84+K84+M84+O84</f>
        <v>444</v>
      </c>
      <c r="D84" s="11" t="s">
        <v>130</v>
      </c>
      <c r="E84" s="103">
        <f>+C84-LARGE((G84,I84,K84,M84,O84),1)</f>
        <v>344</v>
      </c>
      <c r="F84" s="135">
        <v>56</v>
      </c>
      <c r="G84" s="13">
        <v>44</v>
      </c>
      <c r="H84" s="15">
        <v>0.016469907407407405</v>
      </c>
      <c r="I84" s="13">
        <v>100</v>
      </c>
      <c r="J84" s="15"/>
      <c r="K84" s="13">
        <v>100</v>
      </c>
      <c r="L84" s="16"/>
      <c r="M84" s="13">
        <v>100</v>
      </c>
      <c r="N84" s="15"/>
      <c r="O84" s="13">
        <v>100</v>
      </c>
      <c r="P84" s="15"/>
      <c r="Q84" s="28">
        <f>IF(T84&gt;0,T84,"")</f>
        <v>0.016469907407407405</v>
      </c>
      <c r="T84" s="2">
        <f t="shared" si="2"/>
        <v>0.016469907407407405</v>
      </c>
    </row>
    <row r="85" spans="2:20" ht="12.75">
      <c r="B85" s="111">
        <f>1+B84</f>
        <v>78</v>
      </c>
      <c r="C85" s="11">
        <f>G85+I85+K85+M85+O85</f>
        <v>448</v>
      </c>
      <c r="D85" s="11" t="s">
        <v>76</v>
      </c>
      <c r="E85" s="103">
        <f>+C85-LARGE((G85,I85,K85,M85,O85),1)</f>
        <v>348</v>
      </c>
      <c r="F85" s="135">
        <v>95</v>
      </c>
      <c r="G85" s="13">
        <v>48</v>
      </c>
      <c r="H85" s="15">
        <v>0.015358796296296296</v>
      </c>
      <c r="I85" s="13">
        <v>100</v>
      </c>
      <c r="J85" s="15"/>
      <c r="K85" s="13">
        <v>100</v>
      </c>
      <c r="L85" s="16"/>
      <c r="M85" s="13">
        <v>100</v>
      </c>
      <c r="N85" s="15"/>
      <c r="O85" s="13">
        <v>100</v>
      </c>
      <c r="P85" s="15"/>
      <c r="Q85" s="28">
        <f>IF(T85&gt;0,T85,"")</f>
        <v>0.015358796296296296</v>
      </c>
      <c r="T85" s="2">
        <f t="shared" si="2"/>
        <v>0.015358796296296296</v>
      </c>
    </row>
    <row r="86" spans="2:20" ht="12.75">
      <c r="B86" s="111">
        <f>1+B85</f>
        <v>79</v>
      </c>
      <c r="C86" s="11">
        <f>G86+I86+K86+M86+O86</f>
        <v>457</v>
      </c>
      <c r="D86" s="11" t="s">
        <v>75</v>
      </c>
      <c r="E86" s="103">
        <f>+C86-LARGE((G86,I86,K86,M86,O86),1)</f>
        <v>357</v>
      </c>
      <c r="F86" s="135">
        <v>92</v>
      </c>
      <c r="G86" s="13">
        <v>57</v>
      </c>
      <c r="H86" s="15">
        <v>0.015682870370370368</v>
      </c>
      <c r="I86" s="13">
        <v>100</v>
      </c>
      <c r="J86" s="15"/>
      <c r="K86" s="13">
        <v>100</v>
      </c>
      <c r="L86" s="16"/>
      <c r="M86" s="13">
        <v>100</v>
      </c>
      <c r="N86" s="15"/>
      <c r="O86" s="13">
        <v>100</v>
      </c>
      <c r="P86" s="15"/>
      <c r="Q86" s="28">
        <f>IF(T86&gt;0,T86,"")</f>
        <v>0.015682870370370368</v>
      </c>
      <c r="T86" s="2">
        <f t="shared" si="2"/>
        <v>0.015682870370370368</v>
      </c>
    </row>
    <row r="87" spans="2:20" ht="12.75">
      <c r="B87" s="111">
        <f>1+B86</f>
        <v>80</v>
      </c>
      <c r="C87" s="11">
        <f>G87+I87+K87+M87+O87</f>
        <v>458</v>
      </c>
      <c r="D87" s="11" t="s">
        <v>120</v>
      </c>
      <c r="E87" s="103">
        <f>+C87-LARGE((G87,I87,K87,M87,O87),1)</f>
        <v>358</v>
      </c>
      <c r="F87" s="135">
        <v>9</v>
      </c>
      <c r="G87" s="13">
        <v>58</v>
      </c>
      <c r="H87" s="15">
        <v>0.01675925925925926</v>
      </c>
      <c r="I87" s="13">
        <v>100</v>
      </c>
      <c r="J87" s="15"/>
      <c r="K87" s="13">
        <v>100</v>
      </c>
      <c r="L87" s="16"/>
      <c r="M87" s="13">
        <v>100</v>
      </c>
      <c r="N87" s="15"/>
      <c r="O87" s="13">
        <v>100</v>
      </c>
      <c r="P87" s="15"/>
      <c r="Q87" s="28">
        <f>IF(T87&gt;0,T87,"")</f>
        <v>0.01675925925925926</v>
      </c>
      <c r="T87" s="2">
        <f t="shared" si="2"/>
        <v>0.01675925925925926</v>
      </c>
    </row>
    <row r="88" spans="2:20" ht="12.75">
      <c r="B88" s="111">
        <f>1+B87</f>
        <v>81</v>
      </c>
      <c r="C88" s="11">
        <f>G88+I88+K88+M88+O88</f>
        <v>461</v>
      </c>
      <c r="D88" s="11" t="s">
        <v>91</v>
      </c>
      <c r="E88" s="103">
        <f>+C88-LARGE((G88,I88,K88,M88,O88),1)</f>
        <v>361</v>
      </c>
      <c r="F88" s="135">
        <v>87</v>
      </c>
      <c r="G88" s="13">
        <v>61</v>
      </c>
      <c r="H88" s="15">
        <v>0.016284722222222225</v>
      </c>
      <c r="I88" s="13">
        <v>100</v>
      </c>
      <c r="J88" s="15"/>
      <c r="K88" s="13">
        <v>100</v>
      </c>
      <c r="L88" s="16"/>
      <c r="M88" s="13">
        <v>100</v>
      </c>
      <c r="N88" s="15"/>
      <c r="O88" s="13">
        <v>100</v>
      </c>
      <c r="P88" s="15"/>
      <c r="Q88" s="28">
        <f>IF(T88&gt;0,T88,"")</f>
        <v>0.016284722222222225</v>
      </c>
      <c r="T88" s="2">
        <f t="shared" si="2"/>
        <v>0.016284722222222225</v>
      </c>
    </row>
    <row r="89" spans="2:20" ht="12.75">
      <c r="B89" s="111">
        <f>1+B88</f>
        <v>82</v>
      </c>
      <c r="C89" s="11">
        <f>G89+I89+K89+M89+O89</f>
        <v>462</v>
      </c>
      <c r="D89" s="11" t="s">
        <v>100</v>
      </c>
      <c r="E89" s="103">
        <f>+C89-LARGE((G89,I89,K89,M89,O89),1)</f>
        <v>362</v>
      </c>
      <c r="F89" s="135">
        <v>5</v>
      </c>
      <c r="G89" s="13">
        <v>62</v>
      </c>
      <c r="H89" s="15">
        <v>0.013518518518518517</v>
      </c>
      <c r="I89" s="13">
        <v>100</v>
      </c>
      <c r="J89" s="15"/>
      <c r="K89" s="13">
        <v>100</v>
      </c>
      <c r="L89" s="16"/>
      <c r="M89" s="13">
        <v>100</v>
      </c>
      <c r="N89" s="15"/>
      <c r="O89" s="13">
        <v>100</v>
      </c>
      <c r="P89" s="15"/>
      <c r="Q89" s="28">
        <f>IF(T89&gt;0,T89,"")</f>
        <v>0.013518518518518517</v>
      </c>
      <c r="T89" s="2">
        <f t="shared" si="2"/>
        <v>0.013518518518518517</v>
      </c>
    </row>
    <row r="90" spans="2:20" ht="12.75">
      <c r="B90" s="111">
        <f>1+B89</f>
        <v>83</v>
      </c>
      <c r="C90" s="11">
        <f>G90+I90+K90+M90+O90</f>
        <v>500</v>
      </c>
      <c r="D90" s="11" t="s">
        <v>119</v>
      </c>
      <c r="E90" s="103">
        <f>+C90-LARGE((G90,I90,K90,M90,O90),1)</f>
        <v>400</v>
      </c>
      <c r="F90" s="135">
        <v>2</v>
      </c>
      <c r="G90" s="13">
        <v>100</v>
      </c>
      <c r="H90" s="15"/>
      <c r="I90" s="13">
        <v>100</v>
      </c>
      <c r="J90" s="15"/>
      <c r="K90" s="13">
        <v>100</v>
      </c>
      <c r="L90" s="16"/>
      <c r="M90" s="13">
        <v>100</v>
      </c>
      <c r="N90" s="15"/>
      <c r="O90" s="13">
        <v>100</v>
      </c>
      <c r="P90" s="15"/>
      <c r="Q90" s="28">
        <f>IF(T90&gt;0,T90,"")</f>
      </c>
      <c r="T90" s="2">
        <f t="shared" si="2"/>
        <v>0</v>
      </c>
    </row>
    <row r="91" spans="2:20" ht="12.75">
      <c r="B91" s="111">
        <f>1+B90</f>
        <v>84</v>
      </c>
      <c r="C91" s="11">
        <f>G91+I91+K91+M91+O91</f>
        <v>500</v>
      </c>
      <c r="D91" s="11" t="s">
        <v>103</v>
      </c>
      <c r="E91" s="103">
        <f>+C91-LARGE((G91,I91,K91,M91,O91),1)</f>
        <v>400</v>
      </c>
      <c r="F91" s="135">
        <v>11</v>
      </c>
      <c r="G91" s="13">
        <v>100</v>
      </c>
      <c r="H91" s="15"/>
      <c r="I91" s="13">
        <v>100</v>
      </c>
      <c r="J91" s="15"/>
      <c r="K91" s="13">
        <v>100</v>
      </c>
      <c r="L91" s="16"/>
      <c r="M91" s="13">
        <v>100</v>
      </c>
      <c r="N91" s="15"/>
      <c r="O91" s="13">
        <v>100</v>
      </c>
      <c r="P91" s="15"/>
      <c r="Q91" s="28">
        <f>IF(T91&gt;0,T91,"")</f>
      </c>
      <c r="T91" s="2">
        <f t="shared" si="2"/>
        <v>0</v>
      </c>
    </row>
    <row r="92" spans="2:20" ht="12.75">
      <c r="B92" s="111">
        <f>1+B91</f>
        <v>85</v>
      </c>
      <c r="C92" s="11">
        <f>G92+I92+K92+M92+O92</f>
        <v>500</v>
      </c>
      <c r="D92" s="11" t="s">
        <v>40</v>
      </c>
      <c r="E92" s="103">
        <f>+C92-LARGE((G92,I92,K92,M92,O92),1)</f>
        <v>400</v>
      </c>
      <c r="F92" s="135">
        <v>13</v>
      </c>
      <c r="G92" s="13">
        <v>100</v>
      </c>
      <c r="H92" s="15"/>
      <c r="I92" s="13">
        <v>100</v>
      </c>
      <c r="J92" s="15"/>
      <c r="K92" s="13">
        <v>100</v>
      </c>
      <c r="L92" s="16"/>
      <c r="M92" s="13">
        <v>100</v>
      </c>
      <c r="N92" s="15"/>
      <c r="O92" s="13">
        <v>100</v>
      </c>
      <c r="P92" s="15"/>
      <c r="Q92" s="28">
        <f>IF(T92&gt;0,T92,"")</f>
      </c>
      <c r="T92" s="2">
        <f t="shared" si="2"/>
        <v>0</v>
      </c>
    </row>
    <row r="93" spans="2:20" ht="12.75">
      <c r="B93" s="111">
        <f>1+B92</f>
        <v>86</v>
      </c>
      <c r="C93" s="11">
        <f>G93+I93+K93+M93+O93</f>
        <v>500</v>
      </c>
      <c r="D93" s="11" t="s">
        <v>82</v>
      </c>
      <c r="E93" s="103">
        <f>+C93-LARGE((G93,I93,K93,M93,O93),1)</f>
        <v>400</v>
      </c>
      <c r="F93" s="135">
        <v>14</v>
      </c>
      <c r="G93" s="13">
        <v>100</v>
      </c>
      <c r="H93" s="15"/>
      <c r="I93" s="13">
        <v>100</v>
      </c>
      <c r="J93" s="15"/>
      <c r="K93" s="13">
        <v>100</v>
      </c>
      <c r="L93" s="16"/>
      <c r="M93" s="13">
        <v>100</v>
      </c>
      <c r="N93" s="15"/>
      <c r="O93" s="13">
        <v>100</v>
      </c>
      <c r="P93" s="15"/>
      <c r="Q93" s="28">
        <f>IF(T93&gt;0,T93,"")</f>
      </c>
      <c r="T93" s="2">
        <f t="shared" si="2"/>
        <v>0</v>
      </c>
    </row>
    <row r="94" spans="2:20" ht="12.75">
      <c r="B94" s="111">
        <f>1+B93</f>
        <v>87</v>
      </c>
      <c r="C94" s="11">
        <f>G94+I94+K94+M94+O94</f>
        <v>500</v>
      </c>
      <c r="D94" s="11" t="s">
        <v>86</v>
      </c>
      <c r="E94" s="103">
        <f>+C94-LARGE((G94,I94,K94,M94,O94),1)</f>
        <v>400</v>
      </c>
      <c r="F94" s="135">
        <v>15</v>
      </c>
      <c r="G94" s="13">
        <v>100</v>
      </c>
      <c r="H94" s="15"/>
      <c r="I94" s="13">
        <v>100</v>
      </c>
      <c r="J94" s="15"/>
      <c r="K94" s="13">
        <v>100</v>
      </c>
      <c r="L94" s="16"/>
      <c r="M94" s="13">
        <v>100</v>
      </c>
      <c r="N94" s="15"/>
      <c r="O94" s="13">
        <v>100</v>
      </c>
      <c r="P94" s="15"/>
      <c r="Q94" s="28">
        <f>IF(T94&gt;0,T94,"")</f>
      </c>
      <c r="T94" s="2">
        <f t="shared" si="2"/>
        <v>0</v>
      </c>
    </row>
    <row r="95" spans="2:20" ht="12.75">
      <c r="B95" s="111">
        <f>1+B94</f>
        <v>88</v>
      </c>
      <c r="C95" s="11">
        <f>G95+I95+K95+M95+O95</f>
        <v>500</v>
      </c>
      <c r="D95" s="11" t="s">
        <v>88</v>
      </c>
      <c r="E95" s="103">
        <f>+C95-LARGE((G95,I95,K95,M95,O95),1)</f>
        <v>400</v>
      </c>
      <c r="F95" s="135">
        <v>20</v>
      </c>
      <c r="G95" s="13">
        <v>100</v>
      </c>
      <c r="H95" s="15"/>
      <c r="I95" s="13">
        <v>100</v>
      </c>
      <c r="J95" s="16"/>
      <c r="K95" s="13">
        <v>100</v>
      </c>
      <c r="L95" s="16"/>
      <c r="M95" s="13">
        <v>100</v>
      </c>
      <c r="N95" s="15"/>
      <c r="O95" s="13">
        <v>100</v>
      </c>
      <c r="P95" s="15"/>
      <c r="Q95" s="28">
        <f>IF(T95&gt;0,T95,"")</f>
      </c>
      <c r="T95" s="2">
        <f t="shared" si="2"/>
        <v>0</v>
      </c>
    </row>
    <row r="96" spans="2:20" ht="12.75">
      <c r="B96" s="111">
        <f>1+B95</f>
        <v>89</v>
      </c>
      <c r="C96" s="11">
        <f>G96+I96+K96+M96+O96</f>
        <v>500</v>
      </c>
      <c r="D96" s="11" t="s">
        <v>43</v>
      </c>
      <c r="E96" s="103">
        <f>+C96-LARGE((G96,I96,K96,M96,O96),1)</f>
        <v>400</v>
      </c>
      <c r="F96" s="135">
        <v>22</v>
      </c>
      <c r="G96" s="13">
        <v>100</v>
      </c>
      <c r="H96" s="15"/>
      <c r="I96" s="13">
        <v>100</v>
      </c>
      <c r="J96" s="15"/>
      <c r="K96" s="13">
        <v>100</v>
      </c>
      <c r="L96" s="16"/>
      <c r="M96" s="13">
        <v>100</v>
      </c>
      <c r="N96" s="15"/>
      <c r="O96" s="13">
        <v>100</v>
      </c>
      <c r="P96" s="15"/>
      <c r="Q96" s="28">
        <f>IF(T96&gt;0,T96,"")</f>
      </c>
      <c r="T96" s="2">
        <f t="shared" si="2"/>
        <v>0</v>
      </c>
    </row>
    <row r="97" spans="2:20" ht="12.75">
      <c r="B97" s="111">
        <f>1+B96</f>
        <v>90</v>
      </c>
      <c r="C97" s="11">
        <f>G97+I97+K97+M97+O97</f>
        <v>500</v>
      </c>
      <c r="D97" s="11" t="s">
        <v>118</v>
      </c>
      <c r="E97" s="103">
        <f>+C97-LARGE((G97,I97,K97,M97,O97),1)</f>
        <v>400</v>
      </c>
      <c r="F97" s="135">
        <v>28</v>
      </c>
      <c r="G97" s="13">
        <v>100</v>
      </c>
      <c r="H97" s="15"/>
      <c r="I97" s="13">
        <v>100</v>
      </c>
      <c r="J97" s="15"/>
      <c r="K97" s="13">
        <v>100</v>
      </c>
      <c r="L97" s="16"/>
      <c r="M97" s="13">
        <v>100</v>
      </c>
      <c r="N97" s="15"/>
      <c r="O97" s="13">
        <v>100</v>
      </c>
      <c r="P97" s="15"/>
      <c r="Q97" s="28">
        <f>IF(T97&gt;0,T97,"")</f>
      </c>
      <c r="T97" s="2">
        <f t="shared" si="2"/>
        <v>0</v>
      </c>
    </row>
    <row r="98" spans="2:20" ht="12.75">
      <c r="B98" s="111">
        <f>1+B97</f>
        <v>91</v>
      </c>
      <c r="C98" s="11">
        <f>G98+I98+K98+M98+O98</f>
        <v>500</v>
      </c>
      <c r="D98" s="11" t="s">
        <v>117</v>
      </c>
      <c r="E98" s="103">
        <f>+C98-LARGE((G98,I98,K98,M98,O98),1)</f>
        <v>400</v>
      </c>
      <c r="F98" s="135">
        <v>39</v>
      </c>
      <c r="G98" s="13">
        <v>100</v>
      </c>
      <c r="H98" s="15"/>
      <c r="I98" s="13">
        <v>100</v>
      </c>
      <c r="J98" s="15"/>
      <c r="K98" s="13">
        <v>100</v>
      </c>
      <c r="L98" s="16"/>
      <c r="M98" s="13">
        <v>100</v>
      </c>
      <c r="N98" s="15"/>
      <c r="O98" s="13">
        <v>100</v>
      </c>
      <c r="P98" s="15"/>
      <c r="Q98" s="28">
        <f>IF(T98&gt;0,T98,"")</f>
      </c>
      <c r="T98" s="2">
        <f t="shared" si="2"/>
        <v>0</v>
      </c>
    </row>
    <row r="99" spans="2:20" ht="12.75">
      <c r="B99" s="111">
        <f>1+B98</f>
        <v>92</v>
      </c>
      <c r="C99" s="11">
        <f>G99+I99+K99+M99+O99</f>
        <v>500</v>
      </c>
      <c r="D99" s="11" t="s">
        <v>128</v>
      </c>
      <c r="E99" s="103">
        <f>+C99-LARGE((G99,I99,K99,M99,O99),1)</f>
        <v>400</v>
      </c>
      <c r="F99" s="135">
        <v>40</v>
      </c>
      <c r="G99" s="13">
        <v>100</v>
      </c>
      <c r="H99" s="15"/>
      <c r="I99" s="13">
        <v>100</v>
      </c>
      <c r="J99" s="15"/>
      <c r="K99" s="13">
        <v>100</v>
      </c>
      <c r="L99" s="16"/>
      <c r="M99" s="13">
        <v>100</v>
      </c>
      <c r="N99" s="15"/>
      <c r="O99" s="13">
        <v>100</v>
      </c>
      <c r="P99" s="15"/>
      <c r="Q99" s="28">
        <f>IF(T99&gt;0,T99,"")</f>
      </c>
      <c r="T99" s="2">
        <f t="shared" si="2"/>
        <v>0</v>
      </c>
    </row>
    <row r="100" spans="2:20" ht="12.75">
      <c r="B100" s="111">
        <f>1+B99</f>
        <v>93</v>
      </c>
      <c r="C100" s="11">
        <f>G100+I100+K100+M100+O100</f>
        <v>500</v>
      </c>
      <c r="D100" s="11" t="s">
        <v>95</v>
      </c>
      <c r="E100" s="103">
        <f>+C100-LARGE((G100,I100,K100,M100,O100),1)</f>
        <v>400</v>
      </c>
      <c r="F100" s="135">
        <v>43</v>
      </c>
      <c r="G100" s="13">
        <v>100</v>
      </c>
      <c r="H100" s="15"/>
      <c r="I100" s="13">
        <v>100</v>
      </c>
      <c r="J100" s="15"/>
      <c r="K100" s="13">
        <v>100</v>
      </c>
      <c r="L100" s="16"/>
      <c r="M100" s="13">
        <v>100</v>
      </c>
      <c r="N100" s="15"/>
      <c r="O100" s="13">
        <v>100</v>
      </c>
      <c r="P100" s="15"/>
      <c r="Q100" s="28">
        <f>IF(T100&gt;0,T100,"")</f>
      </c>
      <c r="T100" s="2">
        <f t="shared" si="2"/>
        <v>0</v>
      </c>
    </row>
    <row r="101" spans="2:20" ht="12.75">
      <c r="B101" s="111">
        <f>1+B100</f>
        <v>94</v>
      </c>
      <c r="C101" s="11">
        <f>G101+I101+K101+M101+O101</f>
        <v>500</v>
      </c>
      <c r="D101" s="11" t="s">
        <v>98</v>
      </c>
      <c r="E101" s="103">
        <f>+C101-LARGE((G101,I101,K101,M101,O101),1)</f>
        <v>400</v>
      </c>
      <c r="F101" s="135">
        <v>46</v>
      </c>
      <c r="G101" s="13">
        <v>100</v>
      </c>
      <c r="H101" s="15"/>
      <c r="I101" s="13">
        <v>100</v>
      </c>
      <c r="J101" s="15"/>
      <c r="K101" s="13">
        <v>100</v>
      </c>
      <c r="L101" s="16"/>
      <c r="M101" s="13">
        <v>100</v>
      </c>
      <c r="N101" s="15"/>
      <c r="O101" s="13">
        <v>100</v>
      </c>
      <c r="P101" s="15"/>
      <c r="Q101" s="28">
        <f>IF(T101&gt;0,T101,"")</f>
      </c>
      <c r="T101" s="2">
        <f t="shared" si="2"/>
        <v>0</v>
      </c>
    </row>
    <row r="102" spans="2:20" ht="12.75">
      <c r="B102" s="111">
        <f>1+B101</f>
        <v>95</v>
      </c>
      <c r="C102" s="11">
        <f>G102+I102+K102+M102+O102</f>
        <v>500</v>
      </c>
      <c r="D102" s="11" t="s">
        <v>129</v>
      </c>
      <c r="E102" s="103">
        <f>+C102-LARGE((G102,I102,K102,M102,O102),1)</f>
        <v>400</v>
      </c>
      <c r="F102" s="135">
        <v>51</v>
      </c>
      <c r="G102" s="13">
        <v>100</v>
      </c>
      <c r="H102" s="15"/>
      <c r="I102" s="13">
        <v>100</v>
      </c>
      <c r="J102" s="15"/>
      <c r="K102" s="13">
        <v>100</v>
      </c>
      <c r="L102" s="16"/>
      <c r="M102" s="13">
        <v>100</v>
      </c>
      <c r="N102" s="15"/>
      <c r="O102" s="13">
        <v>100</v>
      </c>
      <c r="P102" s="15"/>
      <c r="Q102" s="28">
        <f>IF(T102&gt;0,T102,"")</f>
      </c>
      <c r="T102" s="2">
        <f t="shared" si="2"/>
        <v>0</v>
      </c>
    </row>
    <row r="103" spans="2:20" ht="12.75">
      <c r="B103" s="111">
        <f>1+B102</f>
        <v>96</v>
      </c>
      <c r="C103" s="11">
        <f>G103+I103+K103+M103+O103</f>
        <v>500</v>
      </c>
      <c r="D103" s="11" t="s">
        <v>134</v>
      </c>
      <c r="E103" s="103">
        <f>+C103-LARGE((G103,I103,K103,M103,O103),1)</f>
        <v>400</v>
      </c>
      <c r="F103" s="135">
        <v>63</v>
      </c>
      <c r="G103" s="13">
        <v>100</v>
      </c>
      <c r="H103" s="15"/>
      <c r="I103" s="13">
        <v>100</v>
      </c>
      <c r="J103" s="16"/>
      <c r="K103" s="13">
        <v>100</v>
      </c>
      <c r="L103" s="16"/>
      <c r="M103" s="13">
        <v>100</v>
      </c>
      <c r="N103" s="15"/>
      <c r="O103" s="13">
        <v>100</v>
      </c>
      <c r="P103" s="15"/>
      <c r="Q103" s="28">
        <f>IF(T103&gt;0,T103,"")</f>
      </c>
      <c r="T103" s="2">
        <f t="shared" si="2"/>
        <v>0</v>
      </c>
    </row>
    <row r="104" spans="2:20" ht="12.75">
      <c r="B104" s="111">
        <v>98</v>
      </c>
      <c r="C104" s="11">
        <f>G104+I104+K104+M104+O104</f>
        <v>500</v>
      </c>
      <c r="D104" s="11" t="s">
        <v>135</v>
      </c>
      <c r="E104" s="103">
        <f>+C104-LARGE((G104,I104,K104,M104,O104),1)</f>
        <v>400</v>
      </c>
      <c r="F104" s="135">
        <v>67</v>
      </c>
      <c r="G104" s="13">
        <v>100</v>
      </c>
      <c r="H104" s="15"/>
      <c r="I104" s="13">
        <v>100</v>
      </c>
      <c r="J104" s="15"/>
      <c r="K104" s="13">
        <v>100</v>
      </c>
      <c r="L104" s="16"/>
      <c r="M104" s="13">
        <v>100</v>
      </c>
      <c r="N104" s="15"/>
      <c r="O104" s="13">
        <v>100</v>
      </c>
      <c r="P104" s="15"/>
      <c r="Q104" s="28">
        <f>IF(T104&gt;0,T104,"")</f>
      </c>
      <c r="T104" s="2">
        <f t="shared" si="2"/>
        <v>0</v>
      </c>
    </row>
    <row r="105" spans="2:20" ht="12.75">
      <c r="B105" s="111">
        <v>99</v>
      </c>
      <c r="C105" s="11">
        <f>G105+I105+K105+M105+O105</f>
        <v>500</v>
      </c>
      <c r="D105" s="11" t="s">
        <v>113</v>
      </c>
      <c r="E105" s="103">
        <f>+C105-LARGE((G105,I105,K105,M105,O105),1)</f>
        <v>400</v>
      </c>
      <c r="F105" s="135">
        <v>71</v>
      </c>
      <c r="G105" s="13">
        <v>100</v>
      </c>
      <c r="H105" s="15"/>
      <c r="I105" s="13">
        <v>100</v>
      </c>
      <c r="J105" s="15"/>
      <c r="K105" s="13">
        <v>100</v>
      </c>
      <c r="L105" s="16"/>
      <c r="M105" s="13">
        <v>100</v>
      </c>
      <c r="N105" s="15"/>
      <c r="O105" s="13">
        <v>100</v>
      </c>
      <c r="P105" s="15"/>
      <c r="Q105" s="28">
        <f>IF(T105&gt;0,T105,"")</f>
      </c>
      <c r="T105" s="2">
        <f t="shared" si="2"/>
        <v>0</v>
      </c>
    </row>
    <row r="106" spans="2:17" ht="12.75">
      <c r="B106" s="111">
        <v>100</v>
      </c>
      <c r="C106" s="11">
        <f>G106+I106+K106+M106+O106</f>
        <v>500</v>
      </c>
      <c r="D106" s="11" t="s">
        <v>94</v>
      </c>
      <c r="E106" s="103">
        <f>+C106-LARGE((G106,I106,K106,M106,O106),1)</f>
        <v>400</v>
      </c>
      <c r="F106" s="135">
        <v>80</v>
      </c>
      <c r="G106" s="13">
        <v>100</v>
      </c>
      <c r="H106" s="15"/>
      <c r="I106" s="13">
        <v>100</v>
      </c>
      <c r="J106" s="15"/>
      <c r="K106" s="13">
        <v>100</v>
      </c>
      <c r="L106" s="16"/>
      <c r="M106" s="13">
        <v>100</v>
      </c>
      <c r="N106" s="15"/>
      <c r="O106" s="13">
        <v>100</v>
      </c>
      <c r="P106" s="15"/>
      <c r="Q106" s="28">
        <f>IF(T106&gt;0,T106,"")</f>
      </c>
    </row>
    <row r="107" spans="2:20" ht="12.75">
      <c r="B107" s="111">
        <v>101</v>
      </c>
      <c r="C107" s="11">
        <f>G107+I107+K107+M107+O107</f>
        <v>500</v>
      </c>
      <c r="D107" s="11" t="s">
        <v>148</v>
      </c>
      <c r="E107" s="103">
        <f>+C107-LARGE((G107,I107,K107,M107,O107),1)</f>
        <v>400</v>
      </c>
      <c r="F107" s="135">
        <v>94</v>
      </c>
      <c r="G107" s="13">
        <v>100</v>
      </c>
      <c r="H107" s="15"/>
      <c r="I107" s="13">
        <v>100</v>
      </c>
      <c r="J107" s="15"/>
      <c r="K107" s="13">
        <v>100</v>
      </c>
      <c r="L107" s="16"/>
      <c r="M107" s="13">
        <v>100</v>
      </c>
      <c r="N107" s="15"/>
      <c r="O107" s="13">
        <v>100</v>
      </c>
      <c r="P107" s="15"/>
      <c r="Q107" s="28">
        <f>IF(T107&gt;0,T107,"")</f>
      </c>
      <c r="T107" s="2">
        <f t="shared" si="2"/>
        <v>0</v>
      </c>
    </row>
    <row r="108" spans="2:17" ht="12.75">
      <c r="B108" s="29"/>
      <c r="C108"/>
      <c r="D108" s="10"/>
      <c r="E108"/>
      <c r="F108"/>
      <c r="G108"/>
      <c r="H108"/>
      <c r="I108"/>
      <c r="J108"/>
      <c r="K108"/>
      <c r="L108"/>
      <c r="M108"/>
      <c r="N108"/>
      <c r="O108"/>
      <c r="P108"/>
      <c r="Q108"/>
    </row>
    <row r="109" spans="2:17" ht="12.75">
      <c r="B109" s="29"/>
      <c r="C109"/>
      <c r="E109"/>
      <c r="F109"/>
      <c r="G109"/>
      <c r="H109"/>
      <c r="I109"/>
      <c r="J109"/>
      <c r="K109"/>
      <c r="L109"/>
      <c r="M109"/>
      <c r="N109"/>
      <c r="O109"/>
      <c r="P109"/>
      <c r="Q109"/>
    </row>
    <row r="110" spans="2:17" ht="12.75">
      <c r="B110" s="29"/>
      <c r="C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1" spans="2:17" ht="12.75">
      <c r="B111" s="29"/>
      <c r="C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2" spans="2:17" ht="12.75">
      <c r="B112" s="29"/>
      <c r="C112"/>
      <c r="E112"/>
      <c r="F112"/>
      <c r="G112"/>
      <c r="H112"/>
      <c r="I112"/>
      <c r="J112"/>
      <c r="K112"/>
      <c r="L112"/>
      <c r="M112"/>
      <c r="N112"/>
      <c r="O112"/>
      <c r="P112"/>
      <c r="Q112"/>
    </row>
    <row r="113" spans="2:17" ht="12.75">
      <c r="B113" s="29"/>
      <c r="C113"/>
      <c r="E113"/>
      <c r="F113"/>
      <c r="G113"/>
      <c r="H113"/>
      <c r="I113"/>
      <c r="J113"/>
      <c r="K113"/>
      <c r="L113"/>
      <c r="M113"/>
      <c r="N113"/>
      <c r="O113"/>
      <c r="P113"/>
      <c r="Q113"/>
    </row>
    <row r="114" spans="2:17" ht="12.75">
      <c r="B114" s="29"/>
      <c r="C114"/>
      <c r="E114"/>
      <c r="F114"/>
      <c r="G114"/>
      <c r="H114"/>
      <c r="I114"/>
      <c r="J114"/>
      <c r="K114"/>
      <c r="L114"/>
      <c r="M114"/>
      <c r="N114"/>
      <c r="O114"/>
      <c r="P114"/>
      <c r="Q114"/>
    </row>
    <row r="115" spans="2:17" ht="12.75">
      <c r="B115" s="29"/>
      <c r="C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2:17" ht="12.75">
      <c r="B116" s="29"/>
      <c r="C116"/>
      <c r="E116"/>
      <c r="F116"/>
      <c r="G116"/>
      <c r="H116"/>
      <c r="I116"/>
      <c r="J116"/>
      <c r="K116"/>
      <c r="L116"/>
      <c r="M116"/>
      <c r="N116"/>
      <c r="O116"/>
      <c r="P116"/>
      <c r="Q116"/>
    </row>
    <row r="117" spans="2:17" ht="12.75">
      <c r="B117" s="29"/>
      <c r="C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2:17" ht="12.75">
      <c r="B118" s="29"/>
      <c r="C118"/>
      <c r="E118"/>
      <c r="F118"/>
      <c r="G118"/>
      <c r="H118"/>
      <c r="I118"/>
      <c r="J118"/>
      <c r="K118"/>
      <c r="L118"/>
      <c r="M118"/>
      <c r="N118"/>
      <c r="O118"/>
      <c r="P118"/>
      <c r="Q118"/>
    </row>
    <row r="119" ht="12.75">
      <c r="Q119"/>
    </row>
  </sheetData>
  <sheetProtection/>
  <printOptions/>
  <pageMargins left="0.5118110236220472" right="0.5511811023622047" top="0.35433070866141736" bottom="0.3937007874015748" header="0.5118110236220472" footer="0.5118110236220472"/>
  <pageSetup fitToHeight="1" fitToWidth="1" horizontalDpi="300" verticalDpi="300" orientation="portrait" paperSize="9" scale="53" r:id="rId2"/>
  <rowBreaks count="1" manualBreakCount="1">
    <brk id="45" max="6553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Walker</dc:creator>
  <cp:keywords/>
  <dc:description/>
  <cp:lastModifiedBy>Bradley</cp:lastModifiedBy>
  <cp:lastPrinted>2015-03-18T21:32:32Z</cp:lastPrinted>
  <dcterms:created xsi:type="dcterms:W3CDTF">2000-11-08T21:42:09Z</dcterms:created>
  <dcterms:modified xsi:type="dcterms:W3CDTF">2015-03-18T21:39:58Z</dcterms:modified>
  <cp:category/>
  <cp:version/>
  <cp:contentType/>
  <cp:contentStatus/>
</cp:coreProperties>
</file>